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F674FDCC-75F4-472E-8F58-1F40F73FBCF3}" xr6:coauthVersionLast="47" xr6:coauthVersionMax="47" xr10:uidLastSave="{00000000-0000-0000-0000-000000000000}"/>
  <bookViews>
    <workbookView xWindow="-108" yWindow="-108" windowWidth="23256" windowHeight="12456" firstSheet="16" activeTab="22" xr2:uid="{00000000-000D-0000-FFFF-FFFF00000000}"/>
  </bookViews>
  <sheets>
    <sheet name="EYLÜL 2023" sheetId="8" r:id="rId1"/>
    <sheet name="EKİM 2023" sheetId="9" r:id="rId2"/>
    <sheet name="KASIM 2023" sheetId="10" r:id="rId3"/>
    <sheet name="ARALIK 2023" sheetId="11" r:id="rId4"/>
    <sheet name="OCAK" sheetId="1" r:id="rId5"/>
    <sheet name="ŞUBAT" sheetId="2" r:id="rId6"/>
    <sheet name="MART" sheetId="3" r:id="rId7"/>
    <sheet name="NİSAN" sheetId="4" r:id="rId8"/>
    <sheet name="MAYIS" sheetId="5" r:id="rId9"/>
    <sheet name="HAZİRAN" sheetId="6" r:id="rId10"/>
    <sheet name="TEMMUZ " sheetId="13" r:id="rId11"/>
    <sheet name="AĞUSTOS" sheetId="14" r:id="rId12"/>
    <sheet name="EYLÜL" sheetId="15" r:id="rId13"/>
    <sheet name="EKİM" sheetId="27" r:id="rId14"/>
    <sheet name="KASIM" sheetId="28" r:id="rId15"/>
    <sheet name="ARALIK" sheetId="29" r:id="rId16"/>
    <sheet name="2025 OCAK" sheetId="30" r:id="rId17"/>
    <sheet name="GENEL DURUM" sheetId="12" r:id="rId18"/>
    <sheet name="EYLÜL -OCAK ARASI" sheetId="37" r:id="rId19"/>
    <sheet name="2025 ŞUBAT" sheetId="31" r:id="rId20"/>
    <sheet name="2025 MART" sheetId="32" r:id="rId21"/>
    <sheet name="2025  NİSAN" sheetId="38" r:id="rId22"/>
    <sheet name="2025 MAYIS" sheetId="39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9" l="1"/>
  <c r="F23" i="39"/>
  <c r="C19" i="31"/>
  <c r="F19" i="38"/>
  <c r="F23" i="38" s="1"/>
  <c r="F22" i="38"/>
  <c r="F19" i="32"/>
  <c r="F23" i="32" s="1"/>
  <c r="C19" i="32"/>
  <c r="F22" i="32" s="1"/>
  <c r="C17" i="37"/>
  <c r="C29" i="37"/>
  <c r="C30" i="37" s="1"/>
  <c r="F26" i="37"/>
  <c r="F23" i="37"/>
  <c r="F17" i="37"/>
  <c r="F20" i="37" s="1"/>
  <c r="F17" i="12"/>
  <c r="F19" i="31"/>
  <c r="F23" i="31" s="1"/>
  <c r="F22" i="31"/>
  <c r="F19" i="30"/>
  <c r="F19" i="29"/>
  <c r="F19" i="28"/>
  <c r="F23" i="28" s="1"/>
  <c r="F19" i="15"/>
  <c r="F23" i="30"/>
  <c r="C19" i="30"/>
  <c r="F22" i="30" s="1"/>
  <c r="F23" i="29"/>
  <c r="C19" i="29"/>
  <c r="F22" i="29" s="1"/>
  <c r="C19" i="28"/>
  <c r="F22" i="28" s="1"/>
  <c r="F19" i="27"/>
  <c r="F23" i="27" s="1"/>
  <c r="C19" i="27"/>
  <c r="F22" i="27" s="1"/>
  <c r="F23" i="12"/>
  <c r="F26" i="12" s="1"/>
  <c r="C29" i="12"/>
  <c r="F23" i="15"/>
  <c r="F19" i="14"/>
  <c r="F23" i="14" s="1"/>
  <c r="F19" i="13"/>
  <c r="F23" i="13" s="1"/>
  <c r="C17" i="12"/>
  <c r="F19" i="11"/>
  <c r="F23" i="11" s="1"/>
  <c r="C5" i="9"/>
  <c r="C19" i="9" s="1"/>
  <c r="F22" i="9" s="1"/>
  <c r="F19" i="9"/>
  <c r="F23" i="9" s="1"/>
  <c r="F19" i="10"/>
  <c r="F23" i="10" s="1"/>
  <c r="F19" i="8"/>
  <c r="F23" i="8" s="1"/>
  <c r="C19" i="8"/>
  <c r="F22" i="8" s="1"/>
  <c r="F19" i="6"/>
  <c r="F23" i="6" s="1"/>
  <c r="C5" i="5"/>
  <c r="C19" i="5" s="1"/>
  <c r="F22" i="5" s="1"/>
  <c r="F19" i="4"/>
  <c r="F23" i="4" s="1"/>
  <c r="C5" i="4"/>
  <c r="C19" i="4" s="1"/>
  <c r="F22" i="4" s="1"/>
  <c r="F19" i="5"/>
  <c r="F23" i="5" s="1"/>
  <c r="F19" i="3"/>
  <c r="F23" i="3" s="1"/>
  <c r="C19" i="3"/>
  <c r="F22" i="3" s="1"/>
  <c r="C5" i="3"/>
  <c r="F19" i="2"/>
  <c r="F23" i="2" s="1"/>
  <c r="C19" i="2"/>
  <c r="F22" i="2" s="1"/>
  <c r="F22" i="1"/>
  <c r="F19" i="1"/>
  <c r="F23" i="1" s="1"/>
  <c r="C19" i="1"/>
  <c r="F24" i="39" l="1"/>
  <c r="F24" i="38"/>
  <c r="F24" i="32"/>
  <c r="F21" i="37"/>
  <c r="F19" i="37"/>
  <c r="F24" i="31"/>
  <c r="F24" i="30"/>
  <c r="F24" i="29"/>
  <c r="F24" i="28"/>
  <c r="F24" i="27"/>
  <c r="C30" i="12"/>
  <c r="F19" i="12"/>
  <c r="F24" i="9"/>
  <c r="C5" i="10" s="1"/>
  <c r="C19" i="10" s="1"/>
  <c r="F22" i="10" s="1"/>
  <c r="F24" i="10" s="1"/>
  <c r="C5" i="11" s="1"/>
  <c r="C19" i="11" s="1"/>
  <c r="F22" i="11" s="1"/>
  <c r="F24" i="11" s="1"/>
  <c r="F24" i="8"/>
  <c r="F24" i="5"/>
  <c r="C5" i="6" s="1"/>
  <c r="F24" i="4"/>
  <c r="F24" i="3"/>
  <c r="F24" i="2"/>
  <c r="F24" i="1"/>
  <c r="C19" i="6"/>
  <c r="F22" i="6" s="1"/>
  <c r="F24" i="6" s="1"/>
  <c r="C5" i="13" s="1"/>
  <c r="C19" i="13" s="1"/>
  <c r="F22" i="13" s="1"/>
  <c r="F24" i="13" s="1"/>
  <c r="C5" i="14" s="1"/>
  <c r="C19" i="14" s="1"/>
  <c r="F22" i="14" s="1"/>
  <c r="F24" i="14" s="1"/>
  <c r="C5" i="15" s="1"/>
  <c r="C19" i="15" s="1"/>
  <c r="F22" i="15" s="1"/>
  <c r="F24" i="15" s="1"/>
  <c r="F21" i="12"/>
  <c r="F20" i="12"/>
</calcChain>
</file>

<file path=xl/sharedStrings.xml><?xml version="1.0" encoding="utf-8"?>
<sst xmlns="http://schemas.openxmlformats.org/spreadsheetml/2006/main" count="635" uniqueCount="136">
  <si>
    <t>OKUL ADI:</t>
  </si>
  <si>
    <t>DÖNEM:</t>
  </si>
  <si>
    <t>S.NO</t>
  </si>
  <si>
    <t>GELİRLER</t>
  </si>
  <si>
    <t>MİKTARI</t>
  </si>
  <si>
    <t>GİDERLER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</si>
  <si>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</si>
  <si>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</si>
  <si>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</si>
  <si>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</si>
  <si>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</si>
  <si>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</si>
  <si>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2024 ……. İCMAL</t>
  </si>
  <si>
    <t>PERSONEL GİDERİ</t>
  </si>
  <si>
    <t>ÜMRANİYE  İLÇE MİLLİ EĞİTİM MÜDÜRLÜĞÜ OKUL AİLE BİRLİĞİ GELİR GİDER-GİDER TABLOSU</t>
  </si>
  <si>
    <t xml:space="preserve">NECMETTİN ÖZTÜRK İLKOKULU </t>
  </si>
  <si>
    <t>OCAK</t>
  </si>
  <si>
    <t xml:space="preserve">BAĞIŞLAR </t>
  </si>
  <si>
    <t xml:space="preserve">ONARIM TADİLAT BAKIM YENİLEME </t>
  </si>
  <si>
    <t xml:space="preserve">BANKA KOMİSYON GİDERİ </t>
  </si>
  <si>
    <t>TELEKOM GİDERİ</t>
  </si>
  <si>
    <t>2024 ŞUBAT DEVREDEN</t>
  </si>
  <si>
    <t>BAĞIŞLAR</t>
  </si>
  <si>
    <t>SPOR MALZEME ALIMI</t>
  </si>
  <si>
    <t xml:space="preserve">KIRTASİYE MALZEME ALIMI </t>
  </si>
  <si>
    <t xml:space="preserve">EĞİTİM DİĞER </t>
  </si>
  <si>
    <t>ÜMRANİYE İLÇE MİLLİ EĞİTİM MÜDÜRLÜĞÜ OKUL AİLE BİRLİĞİ GELİR GİDER-GİDER TABLOSU</t>
  </si>
  <si>
    <t>NECMETTİN ÖZTÜRK İLKOKULU</t>
  </si>
  <si>
    <t xml:space="preserve">MART </t>
  </si>
  <si>
    <t xml:space="preserve">ŞUBAT </t>
  </si>
  <si>
    <t xml:space="preserve">2023 DEVREDEN BAKİYE </t>
  </si>
  <si>
    <t>2024 OCAK DEVREDEN BAKİYE</t>
  </si>
  <si>
    <t xml:space="preserve">   </t>
  </si>
  <si>
    <t>TELEKOMİNİKASYON GİDERİ</t>
  </si>
  <si>
    <t>2024 MART DEVREDEN</t>
  </si>
  <si>
    <t>2024 NİSAN DEVREDEN</t>
  </si>
  <si>
    <t xml:space="preserve">BAKIM ONARIM GİDERİ </t>
  </si>
  <si>
    <t xml:space="preserve">SPOR MALZEME ALIMI </t>
  </si>
  <si>
    <t xml:space="preserve">BİLGİ İŞLEM MALZEME ALIM GİDERİ </t>
  </si>
  <si>
    <t>NİSAN</t>
  </si>
  <si>
    <t>MAYIS</t>
  </si>
  <si>
    <t xml:space="preserve">EĞİTİM HİZMETİ </t>
  </si>
  <si>
    <t>TELEKOMİNAKASYON GİDERİ</t>
  </si>
  <si>
    <t>2024 HAZİRAN DEVREDEN</t>
  </si>
  <si>
    <t>BANKA KOMİSYON GİDERİ</t>
  </si>
  <si>
    <t>KIRTASİYE MALZEME ALIM</t>
  </si>
  <si>
    <t>BAĞIŞLAR (KERMES, AİDAT)</t>
  </si>
  <si>
    <t xml:space="preserve">GENEL HİZMET ALIMI </t>
  </si>
  <si>
    <t xml:space="preserve">TEKNİK ONARIM </t>
  </si>
  <si>
    <t>VERGİ VE SSK ÖDEMELERİ</t>
  </si>
  <si>
    <t>SINIF DONATIM MALZEME ALIMI</t>
  </si>
  <si>
    <t xml:space="preserve">EYLÜL  DEVREDEN BAKİYE </t>
  </si>
  <si>
    <t xml:space="preserve">EKİM  DEVREDEN BAKİYE </t>
  </si>
  <si>
    <t xml:space="preserve">VERGİ VE SSK ÖDEMELERİ </t>
  </si>
  <si>
    <t xml:space="preserve">KASIM  DEVREDEN BAKİYE </t>
  </si>
  <si>
    <t>HİZMET ALIMI</t>
  </si>
  <si>
    <t>BAKIM ONARIM GİDERİ</t>
  </si>
  <si>
    <t xml:space="preserve">TEMİZLİK MALZEME ALIMI </t>
  </si>
  <si>
    <t>VERGİ VE SSK ÖDEMESİ</t>
  </si>
  <si>
    <t xml:space="preserve">2023 BAĞIŞLAR </t>
  </si>
  <si>
    <t xml:space="preserve">TEMİZLİK MALZEME </t>
  </si>
  <si>
    <t xml:space="preserve">BAKIM ONARIM MAL VE MALZEME ALIMLARI </t>
  </si>
  <si>
    <t>TEMİZLİK MALZEMESİ ALIMI</t>
  </si>
  <si>
    <t xml:space="preserve">SABİT GİDERLER </t>
  </si>
  <si>
    <t xml:space="preserve">EĞİTİM ARAÇLARI MATERYAL ALIMI </t>
  </si>
  <si>
    <t xml:space="preserve">SINIF VE DONATIM MALZEMELERİ </t>
  </si>
  <si>
    <t>KIRTASİYE MALZEME ALIMI</t>
  </si>
  <si>
    <t xml:space="preserve">SINIF DONATIM MALZEMELERİ </t>
  </si>
  <si>
    <t xml:space="preserve">TELEKOM GİDERİ </t>
  </si>
  <si>
    <t>ARALIK  2023.</t>
  </si>
  <si>
    <t>TEMMUZ</t>
  </si>
  <si>
    <t>AĞUSTOS</t>
  </si>
  <si>
    <t>2024 TEMMUZ DEVREDEN</t>
  </si>
  <si>
    <t>2024 AĞUSTOS DEVREDEN</t>
  </si>
  <si>
    <t xml:space="preserve">PERSONEL GİDERİ </t>
  </si>
  <si>
    <t xml:space="preserve">İKTİSADİ İŞLETME VİRMAN </t>
  </si>
  <si>
    <t>KIRTASİYE MALZEME</t>
  </si>
  <si>
    <t>TEMİZLİK MALZEME ALIMI</t>
  </si>
  <si>
    <t>HESAPLARARASI VİRMAN</t>
  </si>
  <si>
    <t xml:space="preserve">2024 GELİR TOPLAMI </t>
  </si>
  <si>
    <t xml:space="preserve">GELİR GENEL TOPLAM </t>
  </si>
  <si>
    <t xml:space="preserve">2023 GELİR TOPLAMI </t>
  </si>
  <si>
    <t xml:space="preserve">2023 GİDER TOPLAMI </t>
  </si>
  <si>
    <t xml:space="preserve">2024 GİDER TOPLAMI </t>
  </si>
  <si>
    <t xml:space="preserve">GİDER GENEL TOPLAMI </t>
  </si>
  <si>
    <t xml:space="preserve">KALAN TOPLAM </t>
  </si>
  <si>
    <t xml:space="preserve">2023 SONU KALAN TUTAR </t>
  </si>
  <si>
    <t xml:space="preserve">2024 SONU KALAN TUTAR </t>
  </si>
  <si>
    <t>TOPLAM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</si>
  <si>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</si>
  <si>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BAĞIŞ İADESİ</t>
  </si>
  <si>
    <t>SINIF DONATI MALEMESİ</t>
  </si>
  <si>
    <t>2024 EYLÜL DEVREDEN</t>
  </si>
  <si>
    <t>PERSONEL GİDERLERİ</t>
  </si>
  <si>
    <t>BAĞIŞ İADELERİ</t>
  </si>
  <si>
    <t>2024 EKİM DEVREDEN</t>
  </si>
  <si>
    <t>BAKIM ONARIM GİDERLERİ</t>
  </si>
  <si>
    <t>SSK ÖDEMESİ</t>
  </si>
  <si>
    <t>VERGİ ÖDEMESİ</t>
  </si>
  <si>
    <t>2024 KASIM DEVREDEN</t>
  </si>
  <si>
    <t>BAKIM ONARIM BEDELİ</t>
  </si>
  <si>
    <t>MUTFAK ALET EDAVAT</t>
  </si>
  <si>
    <t>2024 ARALIK DEVREDEN</t>
  </si>
  <si>
    <t>EĞİTİM MATERYALİ MALZ.</t>
  </si>
  <si>
    <t>BAKIM ONARIM</t>
  </si>
  <si>
    <t>SINIF DONATI MALZ.</t>
  </si>
  <si>
    <t>ŞUBAT</t>
  </si>
  <si>
    <t>2025 OCAK DEVREDEN</t>
  </si>
  <si>
    <t>EKİM</t>
  </si>
  <si>
    <t>KASIM</t>
  </si>
  <si>
    <t>ARALIK</t>
  </si>
  <si>
    <t xml:space="preserve">2024 BAĞIŞLAR </t>
  </si>
  <si>
    <t>2025 BAĞIŞLAR</t>
  </si>
  <si>
    <t>2025 GELİR TOPLAMI</t>
  </si>
  <si>
    <t xml:space="preserve">2025 SONU KALAN TUTAR </t>
  </si>
  <si>
    <t>HAZİRAN</t>
  </si>
  <si>
    <t>2025 GİDER TOPLAMI</t>
  </si>
  <si>
    <t>2024 AĞUSTOS DEVİR</t>
  </si>
  <si>
    <t xml:space="preserve">2024 EYLÜL BAĞIŞLAR </t>
  </si>
  <si>
    <t>2024 EKİM BAĞIŞ</t>
  </si>
  <si>
    <t>2024 KASIM BAĞIŞ</t>
  </si>
  <si>
    <t>2024 ARALIK BAĞIŞ</t>
  </si>
  <si>
    <t>2025 OCAK BAĞIŞ</t>
  </si>
  <si>
    <t>EYLÜL-OCAK</t>
  </si>
  <si>
    <t>ÜMRANİYE  İLÇE MİLLİ EĞİTİM MÜDÜRLÜĞÜ OKUL AİLE BİRLİĞİ 2024-2025  (EYLÜL-OCAK ARASI) DÖNEMİ GELİR GİDER-GİDER TABLOSU</t>
  </si>
  <si>
    <t>ÜMRANİYE  İLÇE MİLLİ EĞİTİM MÜDÜRLÜĞÜ OKUL AİLE BİRLİĞİ 2024-2025  (01 OCAK- 31 OCAK ARASI) DÖNEMİ GELİR GİDER-GİDER TABLOSU</t>
  </si>
  <si>
    <t>31.01.2025 GENEL DURUM</t>
  </si>
  <si>
    <t>EYLÜL</t>
  </si>
  <si>
    <t>2025 ŞUBAT DEVREDEN</t>
  </si>
  <si>
    <t>MART</t>
  </si>
  <si>
    <t>2025 MART DEVREDEN</t>
  </si>
  <si>
    <t xml:space="preserve">  </t>
  </si>
  <si>
    <t>ORGANİZASYON</t>
  </si>
  <si>
    <t>EFT MASRAF İADESİ</t>
  </si>
  <si>
    <t xml:space="preserve"> </t>
  </si>
  <si>
    <t>2025 NİSAN DEVREDEN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</si>
</sst>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43" formatCode="_-* #,##0.00_-;\-* #,##0.00_-;_-* &quot;-&quot;??_-;_-@_-"/>
    <numFmt numFmtId="164" formatCode="&quot;₺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3" fontId="0" fillId="0" borderId="1" xfId="1" applyFont="1" applyBorder="1"/>
    <xf numFmtId="7" fontId="0" fillId="0" borderId="1" xfId="1" applyNumberFormat="1" applyFont="1" applyBorder="1"/>
    <xf numFmtId="7" fontId="2" fillId="0" borderId="1" xfId="1" applyNumberFormat="1" applyFont="1" applyBorder="1"/>
    <xf numFmtId="7" fontId="2" fillId="0" borderId="1" xfId="0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7" fontId="0" fillId="0" borderId="0" xfId="0" applyNumberFormat="1"/>
    <xf numFmtId="7" fontId="0" fillId="0" borderId="1" xfId="1" applyNumberFormat="1" applyFont="1" applyFill="1" applyBorder="1"/>
    <xf numFmtId="7" fontId="2" fillId="0" borderId="1" xfId="1" applyNumberFormat="1" applyFont="1" applyFill="1" applyBorder="1"/>
    <xf numFmtId="43" fontId="0" fillId="0" borderId="0" xfId="1" applyFont="1"/>
    <xf numFmtId="43" fontId="0" fillId="0" borderId="0" xfId="0" applyNumberFormat="1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0" fontId="0" fillId="0" borderId="0" xfId="0" applyAlignment="1">
      <alignment horizontal="left"/>
    </xf>
    <xf numFmtId="4" fontId="0" fillId="0" borderId="1" xfId="0" applyNumberFormat="1" applyBorder="1"/>
    <xf numFmtId="7" fontId="0" fillId="2" borderId="1" xfId="1" applyNumberFormat="1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4" fillId="0" borderId="0" xfId="0" applyFont="1"/>
    <xf numFmtId="0" fontId="0" fillId="3" borderId="0" xfId="0" applyFill="1"/>
    <xf numFmtId="7" fontId="0" fillId="4" borderId="1" xfId="1" applyNumberFormat="1" applyFont="1" applyFill="1" applyBorder="1"/>
    <xf numFmtId="43" fontId="0" fillId="4" borderId="1" xfId="1" applyFont="1" applyFill="1" applyBorder="1"/>
    <xf numFmtId="7" fontId="0" fillId="4" borderId="1" xfId="0" applyNumberFormat="1" applyFill="1" applyBorder="1"/>
    <xf numFmtId="3" fontId="0" fillId="4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/>
    <xf numFmtId="3" fontId="0" fillId="0" borderId="1" xfId="0" applyNumberForma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1147-7691-464F-85B5-22E128202DBB}">
  <dimension ref="A1:F24"/>
  <sheetViews>
    <sheetView workbookViewId="0">
      <selection activeCell="B2" sqref="B2:F2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36" t="s">
        <v>14</v>
      </c>
      <c r="B1" s="36"/>
      <c r="C1" s="36"/>
      <c r="D1" s="36"/>
      <c r="E1" s="36"/>
      <c r="F1" s="37"/>
    </row>
    <row r="2" spans="1:6" x14ac:dyDescent="0.3">
      <c r="A2" s="1" t="s">
        <v>0</v>
      </c>
      <c r="B2" s="38" t="s">
        <v>15</v>
      </c>
      <c r="C2" s="39"/>
      <c r="D2" s="39"/>
      <c r="E2" s="39"/>
      <c r="F2" s="40"/>
    </row>
    <row r="3" spans="1:6" x14ac:dyDescent="0.3">
      <c r="A3" s="1" t="s">
        <v>1</v>
      </c>
      <c r="B3" s="41">
        <v>45170</v>
      </c>
      <c r="C3" s="39"/>
      <c r="D3" s="39"/>
      <c r="E3" s="39"/>
      <c r="F3" s="40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17</v>
      </c>
      <c r="C5" s="8">
        <v>84100</v>
      </c>
      <c r="D5" s="2"/>
      <c r="E5" s="1"/>
      <c r="F5" s="8"/>
    </row>
    <row r="6" spans="1:6" ht="29.25" customHeight="1" x14ac:dyDescent="0.3">
      <c r="A6" s="2"/>
      <c r="B6" s="3"/>
      <c r="C6" s="8"/>
      <c r="D6" s="2"/>
      <c r="E6" s="1"/>
      <c r="F6" s="8"/>
    </row>
    <row r="7" spans="1:6" x14ac:dyDescent="0.3">
      <c r="A7" s="2"/>
      <c r="B7" s="1"/>
      <c r="C7" s="7"/>
      <c r="D7" s="2"/>
      <c r="E7" s="1"/>
      <c r="F7" s="8"/>
    </row>
    <row r="8" spans="1:6" x14ac:dyDescent="0.3">
      <c r="A8" s="2"/>
      <c r="B8" s="1"/>
      <c r="C8" s="1"/>
      <c r="D8" s="2"/>
      <c r="E8" s="1"/>
      <c r="F8" s="1"/>
    </row>
    <row r="9" spans="1:6" x14ac:dyDescent="0.3">
      <c r="A9" s="2"/>
      <c r="B9" s="1"/>
      <c r="C9" s="1"/>
      <c r="D9" s="2"/>
      <c r="E9" s="1"/>
      <c r="F9" s="1"/>
    </row>
    <row r="10" spans="1:6" x14ac:dyDescent="0.3">
      <c r="A10" s="2"/>
      <c r="B10" s="1"/>
      <c r="C10" s="1"/>
      <c r="D10" s="2"/>
      <c r="E10" s="1"/>
      <c r="F10" s="1"/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9">
        <f>C5+C6</f>
        <v>84100</v>
      </c>
      <c r="D19" s="6"/>
      <c r="E19" s="5" t="s">
        <v>8</v>
      </c>
      <c r="F19" s="9">
        <f>F5+F6+F7</f>
        <v>0</v>
      </c>
    </row>
    <row r="20" spans="1:6" x14ac:dyDescent="0.3">
      <c r="F20" s="8"/>
    </row>
    <row r="21" spans="1:6" x14ac:dyDescent="0.3">
      <c r="E21" s="1" t="s">
        <v>12</v>
      </c>
      <c r="F21" s="8"/>
    </row>
    <row r="22" spans="1:6" x14ac:dyDescent="0.3">
      <c r="E22" s="1" t="s">
        <v>9</v>
      </c>
      <c r="F22" s="8">
        <f>C19</f>
        <v>84100</v>
      </c>
    </row>
    <row r="23" spans="1:6" x14ac:dyDescent="0.3">
      <c r="E23" s="1" t="s">
        <v>10</v>
      </c>
      <c r="F23" s="8">
        <f>F19</f>
        <v>0</v>
      </c>
    </row>
    <row r="24" spans="1:6" x14ac:dyDescent="0.3">
      <c r="E24" s="1" t="s">
        <v>11</v>
      </c>
      <c r="F24" s="9">
        <f>F22-F23</f>
        <v>84100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4C45-778F-4681-AFB4-B9ED2F13B841}">
  <dimension ref="A1:J25"/>
  <sheetViews>
    <sheetView topLeftCell="B2" workbookViewId="0">
      <selection activeCell="F6" sqref="F6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115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43</v>
      </c>
      <c r="C5" s="11">
        <f>MAYIS!F24</f>
        <v>140097.61000000004</v>
      </c>
      <c r="D5" s="2">
        <v>1</v>
      </c>
      <c r="E5" s="24" t="s">
        <v>13</v>
      </c>
      <c r="F5" s="25">
        <v>78030</v>
      </c>
    </row>
    <row r="6" spans="1:10" ht="29.25" customHeight="1" x14ac:dyDescent="0.3">
      <c r="A6" s="2">
        <v>2</v>
      </c>
      <c r="B6" s="3" t="s">
        <v>46</v>
      </c>
      <c r="C6" s="11">
        <v>19200</v>
      </c>
      <c r="D6" s="2">
        <v>2</v>
      </c>
      <c r="E6" s="24" t="s">
        <v>41</v>
      </c>
      <c r="F6" s="25">
        <v>10175</v>
      </c>
    </row>
    <row r="7" spans="1:10" x14ac:dyDescent="0.3">
      <c r="A7" s="2"/>
      <c r="B7" s="1"/>
      <c r="C7" s="1"/>
      <c r="D7" s="2">
        <v>3</v>
      </c>
      <c r="E7" s="24" t="s">
        <v>42</v>
      </c>
      <c r="F7" s="25">
        <v>115.9</v>
      </c>
    </row>
    <row r="8" spans="1:10" x14ac:dyDescent="0.3">
      <c r="A8" s="2"/>
      <c r="B8" s="1"/>
      <c r="C8" s="1"/>
      <c r="D8" s="2"/>
      <c r="E8" s="1"/>
      <c r="F8" s="11"/>
    </row>
    <row r="9" spans="1:10" x14ac:dyDescent="0.3">
      <c r="A9" s="2"/>
      <c r="B9" s="1"/>
      <c r="C9" s="1"/>
      <c r="D9" s="2"/>
      <c r="E9" s="1"/>
      <c r="F9" s="11"/>
    </row>
    <row r="10" spans="1:10" x14ac:dyDescent="0.3">
      <c r="A10" s="2"/>
      <c r="B10" s="1"/>
      <c r="C10" s="1"/>
      <c r="D10" s="2"/>
      <c r="E10" s="1"/>
      <c r="F10" s="11"/>
    </row>
    <row r="11" spans="1:10" x14ac:dyDescent="0.3">
      <c r="A11" s="2"/>
      <c r="B11" s="1"/>
      <c r="C11" s="1"/>
      <c r="D11" s="2"/>
      <c r="E11" s="1"/>
      <c r="F11" s="11"/>
      <c r="J11" t="s">
        <v>32</v>
      </c>
    </row>
    <row r="12" spans="1:10" x14ac:dyDescent="0.3">
      <c r="A12" s="2"/>
      <c r="B12" s="1"/>
      <c r="C12" s="1"/>
      <c r="D12" s="2"/>
      <c r="E12" s="1"/>
      <c r="F12" s="11"/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159297.61000000004</v>
      </c>
      <c r="D19" s="6"/>
      <c r="E19" s="5" t="s">
        <v>8</v>
      </c>
      <c r="F19" s="11">
        <f>F5+F6+F7+F8+F9+F10+F11</f>
        <v>88320.9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159297.61000000004</v>
      </c>
    </row>
    <row r="23" spans="1:6" x14ac:dyDescent="0.3">
      <c r="E23" s="1" t="s">
        <v>10</v>
      </c>
      <c r="F23" s="11">
        <f>F19</f>
        <v>88320.9</v>
      </c>
    </row>
    <row r="24" spans="1:6" x14ac:dyDescent="0.3">
      <c r="E24" s="5" t="s">
        <v>11</v>
      </c>
      <c r="F24" s="12">
        <f>F22-F23</f>
        <v>70976.71000000005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6E1A-0939-4232-9C45-07B819B0A03B}">
  <dimension ref="A1:J25"/>
  <sheetViews>
    <sheetView workbookViewId="0">
      <selection activeCell="F8" sqref="F8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70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43</v>
      </c>
      <c r="C5" s="11">
        <f>HAZİRAN!F24</f>
        <v>70976.71000000005</v>
      </c>
      <c r="D5" s="2">
        <v>1</v>
      </c>
      <c r="E5" s="24" t="s">
        <v>13</v>
      </c>
      <c r="F5" s="25">
        <v>127738.68</v>
      </c>
    </row>
    <row r="6" spans="1:10" ht="29.25" customHeight="1" x14ac:dyDescent="0.3">
      <c r="A6" s="2">
        <v>2</v>
      </c>
      <c r="B6" s="3" t="s">
        <v>46</v>
      </c>
      <c r="C6" s="11">
        <v>2590457.34</v>
      </c>
      <c r="D6" s="2">
        <v>2</v>
      </c>
      <c r="E6" s="24" t="s">
        <v>66</v>
      </c>
      <c r="F6" s="25">
        <v>6924.19</v>
      </c>
    </row>
    <row r="7" spans="1:10" x14ac:dyDescent="0.3">
      <c r="A7" s="2"/>
      <c r="B7" s="1"/>
      <c r="C7" s="1"/>
      <c r="D7" s="2"/>
      <c r="E7" s="24" t="s">
        <v>67</v>
      </c>
      <c r="F7" s="25">
        <v>50000</v>
      </c>
    </row>
    <row r="8" spans="1:10" x14ac:dyDescent="0.3">
      <c r="A8" s="2"/>
      <c r="B8" s="1"/>
      <c r="C8" s="1"/>
      <c r="D8" s="2"/>
      <c r="E8" s="24" t="s">
        <v>75</v>
      </c>
      <c r="F8" s="25">
        <v>1308000</v>
      </c>
    </row>
    <row r="9" spans="1:10" x14ac:dyDescent="0.3">
      <c r="A9" s="2"/>
      <c r="B9" s="1"/>
      <c r="C9" s="1"/>
      <c r="D9" s="2"/>
      <c r="E9" s="24" t="s">
        <v>68</v>
      </c>
      <c r="F9" s="25">
        <v>212.5</v>
      </c>
    </row>
    <row r="10" spans="1:10" x14ac:dyDescent="0.3">
      <c r="A10" s="2"/>
      <c r="B10" s="1"/>
      <c r="C10" s="1"/>
      <c r="D10" s="2"/>
      <c r="E10" s="24" t="s">
        <v>19</v>
      </c>
      <c r="F10" s="25">
        <v>8.86</v>
      </c>
    </row>
    <row r="11" spans="1:10" x14ac:dyDescent="0.3">
      <c r="A11" s="2"/>
      <c r="B11" s="1"/>
      <c r="C11" s="1"/>
      <c r="D11" s="2"/>
      <c r="E11" s="1"/>
      <c r="F11" s="11"/>
      <c r="J11" t="s">
        <v>32</v>
      </c>
    </row>
    <row r="12" spans="1:10" x14ac:dyDescent="0.3">
      <c r="A12" s="2"/>
      <c r="B12" s="1"/>
      <c r="C12" s="1"/>
      <c r="D12" s="2"/>
      <c r="E12" s="1"/>
      <c r="F12" s="11"/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2661434.0499999998</v>
      </c>
      <c r="D19" s="6"/>
      <c r="E19" s="5" t="s">
        <v>8</v>
      </c>
      <c r="F19" s="11">
        <f>F5+F6+F7+F8+F9+F10+F11</f>
        <v>1492884.2300000002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2661434.0499999998</v>
      </c>
    </row>
    <row r="23" spans="1:6" x14ac:dyDescent="0.3">
      <c r="E23" s="1" t="s">
        <v>10</v>
      </c>
      <c r="F23" s="11">
        <f>F19</f>
        <v>1492884.2300000002</v>
      </c>
    </row>
    <row r="24" spans="1:6" x14ac:dyDescent="0.3">
      <c r="E24" s="5" t="s">
        <v>11</v>
      </c>
      <c r="F24" s="12">
        <f>F22-F23</f>
        <v>1168549.8199999996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66D71-00C1-4344-8ECA-8AA7C598A5EF}">
  <dimension ref="A1:J25"/>
  <sheetViews>
    <sheetView workbookViewId="0">
      <selection activeCell="F7" sqref="F7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71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72</v>
      </c>
      <c r="C5" s="11">
        <f>'TEMMUZ '!F24</f>
        <v>1168549.8199999996</v>
      </c>
      <c r="D5" s="2">
        <v>1</v>
      </c>
      <c r="E5" s="24" t="s">
        <v>68</v>
      </c>
      <c r="F5" s="25">
        <v>382.4</v>
      </c>
    </row>
    <row r="6" spans="1:10" ht="29.25" customHeight="1" x14ac:dyDescent="0.3">
      <c r="A6" s="2">
        <v>2</v>
      </c>
      <c r="B6" s="3" t="s">
        <v>46</v>
      </c>
      <c r="C6" s="11">
        <v>856910</v>
      </c>
      <c r="D6" s="2">
        <v>2</v>
      </c>
      <c r="E6" s="24" t="s">
        <v>67</v>
      </c>
      <c r="F6" s="25">
        <v>150000</v>
      </c>
    </row>
    <row r="7" spans="1:10" x14ac:dyDescent="0.3">
      <c r="A7" s="2"/>
      <c r="B7" s="1"/>
      <c r="C7" s="1"/>
      <c r="D7" s="2"/>
      <c r="E7" s="24" t="s">
        <v>55</v>
      </c>
      <c r="F7" s="25">
        <v>2750</v>
      </c>
    </row>
    <row r="8" spans="1:10" x14ac:dyDescent="0.3">
      <c r="A8" s="2"/>
      <c r="B8" s="1"/>
      <c r="C8" s="1"/>
      <c r="D8" s="2"/>
      <c r="E8" s="24" t="s">
        <v>75</v>
      </c>
      <c r="F8" s="25">
        <v>515500</v>
      </c>
    </row>
    <row r="9" spans="1:10" x14ac:dyDescent="0.3">
      <c r="A9" s="2"/>
      <c r="B9" s="1"/>
      <c r="C9" s="1"/>
      <c r="D9" s="2"/>
      <c r="E9" s="24" t="s">
        <v>19</v>
      </c>
      <c r="F9" s="25">
        <v>13.29</v>
      </c>
    </row>
    <row r="10" spans="1:10" x14ac:dyDescent="0.3">
      <c r="A10" s="2"/>
      <c r="B10" s="1"/>
      <c r="C10" s="1"/>
      <c r="D10" s="2"/>
      <c r="E10" s="1"/>
      <c r="F10" s="11"/>
    </row>
    <row r="11" spans="1:10" x14ac:dyDescent="0.3">
      <c r="A11" s="2"/>
      <c r="B11" s="1"/>
      <c r="C11" s="1"/>
      <c r="D11" s="2"/>
      <c r="E11" s="1"/>
      <c r="F11" s="11"/>
      <c r="J11" t="s">
        <v>32</v>
      </c>
    </row>
    <row r="12" spans="1:10" x14ac:dyDescent="0.3">
      <c r="A12" s="2"/>
      <c r="B12" s="1"/>
      <c r="C12" s="1"/>
      <c r="D12" s="2"/>
      <c r="E12" s="1"/>
      <c r="F12" s="11"/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2025459.8199999996</v>
      </c>
      <c r="D19" s="6"/>
      <c r="E19" s="5" t="s">
        <v>8</v>
      </c>
      <c r="F19" s="11">
        <f>F5+F6+F7+F8+F9+F10+F11</f>
        <v>668645.69000000006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2025459.8199999996</v>
      </c>
    </row>
    <row r="23" spans="1:6" x14ac:dyDescent="0.3">
      <c r="E23" s="1" t="s">
        <v>10</v>
      </c>
      <c r="F23" s="11">
        <f>F19</f>
        <v>668645.69000000006</v>
      </c>
    </row>
    <row r="24" spans="1:6" x14ac:dyDescent="0.3">
      <c r="E24" s="5" t="s">
        <v>11</v>
      </c>
      <c r="F24" s="12">
        <f>F22-F23</f>
        <v>1356814.1299999994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678B4-9A63-43C4-83A6-A532B65D6B12}">
  <dimension ref="A1:J25"/>
  <sheetViews>
    <sheetView workbookViewId="0">
      <selection activeCell="F12" sqref="F12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127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73</v>
      </c>
      <c r="C5" s="11">
        <f>AĞUSTOS!F24</f>
        <v>1356814.1299999994</v>
      </c>
      <c r="D5" s="2">
        <v>1</v>
      </c>
      <c r="E5" s="32" t="s">
        <v>74</v>
      </c>
      <c r="F5" s="33">
        <v>65366.7</v>
      </c>
    </row>
    <row r="6" spans="1:10" ht="29.25" customHeight="1" x14ac:dyDescent="0.3">
      <c r="A6" s="2">
        <v>2</v>
      </c>
      <c r="B6" s="3" t="s">
        <v>46</v>
      </c>
      <c r="C6" s="11">
        <v>375000</v>
      </c>
      <c r="D6" s="2">
        <v>2</v>
      </c>
      <c r="E6" s="32" t="s">
        <v>75</v>
      </c>
      <c r="F6" s="33">
        <v>860000</v>
      </c>
    </row>
    <row r="7" spans="1:10" x14ac:dyDescent="0.3">
      <c r="A7" s="2"/>
      <c r="B7" s="1"/>
      <c r="C7" s="1"/>
      <c r="D7" s="2"/>
      <c r="E7" s="32" t="s">
        <v>76</v>
      </c>
      <c r="F7" s="33">
        <v>5005</v>
      </c>
    </row>
    <row r="8" spans="1:10" x14ac:dyDescent="0.3">
      <c r="A8" s="2"/>
      <c r="B8" s="1"/>
      <c r="C8" s="1"/>
      <c r="D8" s="2"/>
      <c r="E8" s="32" t="s">
        <v>77</v>
      </c>
      <c r="F8" s="33">
        <v>5003</v>
      </c>
    </row>
    <row r="9" spans="1:10" x14ac:dyDescent="0.3">
      <c r="A9" s="2"/>
      <c r="B9" s="1"/>
      <c r="C9" s="1"/>
      <c r="D9" s="2"/>
      <c r="E9" s="32" t="s">
        <v>20</v>
      </c>
      <c r="F9" s="33">
        <v>236.8</v>
      </c>
    </row>
    <row r="10" spans="1:10" x14ac:dyDescent="0.3">
      <c r="A10" s="2"/>
      <c r="B10" s="1"/>
      <c r="C10" s="1"/>
      <c r="D10" s="2"/>
      <c r="E10" s="32" t="s">
        <v>19</v>
      </c>
      <c r="F10" s="33">
        <v>88.61</v>
      </c>
    </row>
    <row r="11" spans="1:10" x14ac:dyDescent="0.3">
      <c r="A11" s="2"/>
      <c r="B11" s="1"/>
      <c r="C11" s="1"/>
      <c r="D11" s="2"/>
      <c r="E11" s="32" t="s">
        <v>90</v>
      </c>
      <c r="F11" s="33">
        <v>240000</v>
      </c>
      <c r="J11" t="s">
        <v>32</v>
      </c>
    </row>
    <row r="12" spans="1:10" x14ac:dyDescent="0.3">
      <c r="A12" s="2"/>
      <c r="B12" s="1"/>
      <c r="C12" s="1"/>
      <c r="D12" s="2"/>
      <c r="E12" s="32" t="s">
        <v>91</v>
      </c>
      <c r="F12" s="33">
        <v>33000</v>
      </c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1731814.1299999994</v>
      </c>
      <c r="D19" s="6"/>
      <c r="E19" s="5" t="s">
        <v>8</v>
      </c>
      <c r="F19" s="11">
        <f>F5+F6+F7+F8+F9+F10+F11+F12</f>
        <v>1208700.1099999999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1731814.1299999994</v>
      </c>
    </row>
    <row r="23" spans="1:6" x14ac:dyDescent="0.3">
      <c r="E23" s="1" t="s">
        <v>10</v>
      </c>
      <c r="F23" s="11">
        <f>F19</f>
        <v>1208700.1099999999</v>
      </c>
    </row>
    <row r="24" spans="1:6" x14ac:dyDescent="0.3">
      <c r="E24" s="5" t="s">
        <v>11</v>
      </c>
      <c r="F24" s="12">
        <f>F22-F23</f>
        <v>523114.01999999955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C4CA-2DE9-4BA6-91D2-8D03E60FBEB4}">
  <dimension ref="A1:J25"/>
  <sheetViews>
    <sheetView workbookViewId="0">
      <selection activeCell="F10" sqref="F10"/>
    </sheetView>
  </sheetViews>
  <sheetFormatPr defaultRowHeight="14.4" x14ac:dyDescent="0.3"/>
  <cols>
    <col min="1" max="1" width="9.44140625" bestFit="1" customWidth="1"/>
    <col min="2" max="2" width="25" customWidth="1"/>
    <col min="3" max="3" width="13.88671875" customWidth="1"/>
    <col min="4" max="4" width="7.33203125" customWidth="1"/>
    <col min="5" max="5" width="26.8867187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108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92</v>
      </c>
      <c r="C5" s="11">
        <v>523114.02</v>
      </c>
      <c r="D5" s="2">
        <v>1</v>
      </c>
      <c r="E5" s="32" t="s">
        <v>68</v>
      </c>
      <c r="F5" s="33">
        <v>115.3</v>
      </c>
    </row>
    <row r="6" spans="1:10" ht="29.25" customHeight="1" x14ac:dyDescent="0.3">
      <c r="A6" s="2">
        <v>2</v>
      </c>
      <c r="B6" s="3" t="s">
        <v>46</v>
      </c>
      <c r="C6" s="11">
        <v>56708.5</v>
      </c>
      <c r="D6" s="2">
        <v>2</v>
      </c>
      <c r="E6" s="32" t="s">
        <v>67</v>
      </c>
      <c r="F6" s="33">
        <v>78150</v>
      </c>
    </row>
    <row r="7" spans="1:10" x14ac:dyDescent="0.3">
      <c r="A7" s="2"/>
      <c r="B7" s="1"/>
      <c r="C7" s="1"/>
      <c r="D7" s="2"/>
      <c r="E7" s="32" t="s">
        <v>55</v>
      </c>
      <c r="F7" s="33">
        <v>14000</v>
      </c>
    </row>
    <row r="8" spans="1:10" x14ac:dyDescent="0.3">
      <c r="A8" s="2"/>
      <c r="B8" s="1"/>
      <c r="C8" s="1"/>
      <c r="D8" s="2"/>
      <c r="E8" s="32" t="s">
        <v>94</v>
      </c>
      <c r="F8" s="33">
        <v>45000</v>
      </c>
    </row>
    <row r="9" spans="1:10" x14ac:dyDescent="0.3">
      <c r="A9" s="2"/>
      <c r="B9" s="1"/>
      <c r="C9" s="1"/>
      <c r="D9" s="2"/>
      <c r="E9" s="32" t="s">
        <v>19</v>
      </c>
      <c r="F9" s="33">
        <v>62.02</v>
      </c>
    </row>
    <row r="10" spans="1:10" x14ac:dyDescent="0.3">
      <c r="A10" s="2"/>
      <c r="B10" s="1"/>
      <c r="C10" s="1"/>
      <c r="D10" s="2"/>
      <c r="E10" s="32" t="s">
        <v>93</v>
      </c>
      <c r="F10" s="33">
        <v>93669.66</v>
      </c>
    </row>
    <row r="11" spans="1:10" x14ac:dyDescent="0.3">
      <c r="A11" s="2"/>
      <c r="B11" s="1"/>
      <c r="C11" s="1"/>
      <c r="D11" s="2"/>
      <c r="E11" s="1"/>
      <c r="F11" s="11"/>
      <c r="J11" t="s">
        <v>32</v>
      </c>
    </row>
    <row r="12" spans="1:10" x14ac:dyDescent="0.3">
      <c r="A12" s="2"/>
      <c r="B12" s="1"/>
      <c r="C12" s="1"/>
      <c r="D12" s="2"/>
      <c r="E12" s="1"/>
      <c r="F12" s="11"/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579822.52</v>
      </c>
      <c r="D19" s="6"/>
      <c r="E19" s="5" t="s">
        <v>8</v>
      </c>
      <c r="F19" s="11">
        <f>F5+F6+F7+F8+F9+F10+F11</f>
        <v>230996.97999999998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579822.52</v>
      </c>
    </row>
    <row r="23" spans="1:6" x14ac:dyDescent="0.3">
      <c r="E23" s="1" t="s">
        <v>10</v>
      </c>
      <c r="F23" s="11">
        <f>F19</f>
        <v>230996.97999999998</v>
      </c>
    </row>
    <row r="24" spans="1:6" x14ac:dyDescent="0.3">
      <c r="E24" s="5" t="s">
        <v>11</v>
      </c>
      <c r="F24" s="12">
        <f>F22-F23</f>
        <v>348825.54000000004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2C9A-129F-4895-9C5B-18D38406FD2A}">
  <dimension ref="A1:J25"/>
  <sheetViews>
    <sheetView topLeftCell="B1" workbookViewId="0">
      <selection activeCell="F12" sqref="F12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109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95</v>
      </c>
      <c r="C5" s="11">
        <v>348825.54</v>
      </c>
      <c r="D5" s="2">
        <v>1</v>
      </c>
      <c r="E5" s="32" t="s">
        <v>90</v>
      </c>
      <c r="F5" s="33">
        <v>27500</v>
      </c>
    </row>
    <row r="6" spans="1:10" ht="29.25" customHeight="1" x14ac:dyDescent="0.3">
      <c r="A6" s="2">
        <v>2</v>
      </c>
      <c r="B6" s="3" t="s">
        <v>46</v>
      </c>
      <c r="C6" s="11">
        <v>305529.65999999997</v>
      </c>
      <c r="D6" s="2">
        <v>2</v>
      </c>
      <c r="E6" s="32" t="s">
        <v>67</v>
      </c>
      <c r="F6" s="33">
        <v>95600</v>
      </c>
    </row>
    <row r="7" spans="1:10" x14ac:dyDescent="0.3">
      <c r="A7" s="2"/>
      <c r="B7" s="1"/>
      <c r="C7" s="1"/>
      <c r="D7" s="2"/>
      <c r="E7" s="32" t="s">
        <v>55</v>
      </c>
      <c r="F7" s="33">
        <v>96000</v>
      </c>
    </row>
    <row r="8" spans="1:10" x14ac:dyDescent="0.3">
      <c r="A8" s="2"/>
      <c r="B8" s="1"/>
      <c r="C8" s="1"/>
      <c r="D8" s="2"/>
      <c r="E8" s="32" t="s">
        <v>96</v>
      </c>
      <c r="F8" s="33">
        <v>33811.800000000003</v>
      </c>
    </row>
    <row r="9" spans="1:10" x14ac:dyDescent="0.3">
      <c r="A9" s="2"/>
      <c r="B9" s="1"/>
      <c r="C9" s="1"/>
      <c r="D9" s="2"/>
      <c r="E9" s="32" t="s">
        <v>19</v>
      </c>
      <c r="F9" s="33">
        <v>88.59</v>
      </c>
    </row>
    <row r="10" spans="1:10" x14ac:dyDescent="0.3">
      <c r="A10" s="2"/>
      <c r="B10" s="1"/>
      <c r="C10" s="1"/>
      <c r="D10" s="2"/>
      <c r="E10" s="32" t="s">
        <v>93</v>
      </c>
      <c r="F10" s="33">
        <v>146086.95000000001</v>
      </c>
    </row>
    <row r="11" spans="1:10" x14ac:dyDescent="0.3">
      <c r="A11" s="2"/>
      <c r="B11" s="1"/>
      <c r="C11" s="1"/>
      <c r="D11" s="2"/>
      <c r="E11" s="32" t="s">
        <v>97</v>
      </c>
      <c r="F11" s="33">
        <v>5647.62</v>
      </c>
      <c r="J11" t="s">
        <v>32</v>
      </c>
    </row>
    <row r="12" spans="1:10" x14ac:dyDescent="0.3">
      <c r="A12" s="2"/>
      <c r="B12" s="1"/>
      <c r="C12" s="1"/>
      <c r="D12" s="2"/>
      <c r="E12" s="32" t="s">
        <v>98</v>
      </c>
      <c r="F12" s="33">
        <v>365.5</v>
      </c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654355.19999999995</v>
      </c>
      <c r="D19" s="6"/>
      <c r="E19" s="5" t="s">
        <v>8</v>
      </c>
      <c r="F19" s="11">
        <f>F5+F6+F7+F8+F9+F10+F11+F12</f>
        <v>405100.45999999996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654355.19999999995</v>
      </c>
    </row>
    <row r="23" spans="1:6" x14ac:dyDescent="0.3">
      <c r="E23" s="1" t="s">
        <v>10</v>
      </c>
      <c r="F23" s="11">
        <f>F19</f>
        <v>405100.45999999996</v>
      </c>
    </row>
    <row r="24" spans="1:6" x14ac:dyDescent="0.3">
      <c r="E24" s="5" t="s">
        <v>11</v>
      </c>
      <c r="F24" s="12">
        <f>F22-F23</f>
        <v>249254.74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11D2-0FA3-4B19-9BCD-F81A65D145A6}">
  <dimension ref="A1:J25"/>
  <sheetViews>
    <sheetView workbookViewId="0">
      <selection activeCell="F13" sqref="F13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110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99</v>
      </c>
      <c r="C5" s="11">
        <v>249254.74</v>
      </c>
      <c r="D5" s="2">
        <v>1</v>
      </c>
      <c r="E5" s="32" t="s">
        <v>68</v>
      </c>
      <c r="F5" s="33">
        <v>188.2</v>
      </c>
    </row>
    <row r="6" spans="1:10" ht="29.25" customHeight="1" x14ac:dyDescent="0.3">
      <c r="A6" s="2">
        <v>2</v>
      </c>
      <c r="B6" s="3" t="s">
        <v>46</v>
      </c>
      <c r="C6" s="11">
        <v>382037.92</v>
      </c>
      <c r="D6" s="2">
        <v>2</v>
      </c>
      <c r="E6" s="32" t="s">
        <v>67</v>
      </c>
      <c r="F6" s="33">
        <v>37819.339999999997</v>
      </c>
    </row>
    <row r="7" spans="1:10" x14ac:dyDescent="0.3">
      <c r="A7" s="2"/>
      <c r="B7" s="1"/>
      <c r="C7" s="1"/>
      <c r="D7" s="2"/>
      <c r="E7" s="32" t="s">
        <v>100</v>
      </c>
      <c r="F7" s="33">
        <v>11748</v>
      </c>
    </row>
    <row r="8" spans="1:10" x14ac:dyDescent="0.3">
      <c r="A8" s="2"/>
      <c r="B8" s="1"/>
      <c r="C8" s="1"/>
      <c r="D8" s="2"/>
      <c r="E8" s="32" t="s">
        <v>101</v>
      </c>
      <c r="F8" s="33">
        <v>6382.75</v>
      </c>
    </row>
    <row r="9" spans="1:10" x14ac:dyDescent="0.3">
      <c r="A9" s="2"/>
      <c r="B9" s="1"/>
      <c r="C9" s="1"/>
      <c r="D9" s="2"/>
      <c r="E9" s="32" t="s">
        <v>19</v>
      </c>
      <c r="F9" s="33">
        <v>19.95</v>
      </c>
    </row>
    <row r="10" spans="1:10" x14ac:dyDescent="0.3">
      <c r="A10" s="2"/>
      <c r="B10" s="1"/>
      <c r="C10" s="1"/>
      <c r="D10" s="2"/>
      <c r="E10" s="32" t="s">
        <v>93</v>
      </c>
      <c r="F10" s="33">
        <v>141442.12</v>
      </c>
    </row>
    <row r="11" spans="1:10" x14ac:dyDescent="0.3">
      <c r="A11" s="2"/>
      <c r="B11" s="1"/>
      <c r="C11" s="1"/>
      <c r="D11" s="2"/>
      <c r="E11" s="32" t="s">
        <v>90</v>
      </c>
      <c r="F11" s="33">
        <v>5000</v>
      </c>
      <c r="J11" t="s">
        <v>32</v>
      </c>
    </row>
    <row r="12" spans="1:10" x14ac:dyDescent="0.3">
      <c r="A12" s="2"/>
      <c r="B12" s="1"/>
      <c r="C12" s="1"/>
      <c r="D12" s="2"/>
      <c r="E12" s="32" t="s">
        <v>77</v>
      </c>
      <c r="F12" s="33">
        <v>63053.5</v>
      </c>
    </row>
    <row r="13" spans="1:10" x14ac:dyDescent="0.3">
      <c r="A13" s="2"/>
      <c r="B13" s="1"/>
      <c r="C13" s="1"/>
      <c r="D13" s="2"/>
      <c r="E13" s="32" t="s">
        <v>98</v>
      </c>
      <c r="F13" s="31">
        <v>1281</v>
      </c>
    </row>
    <row r="14" spans="1:10" x14ac:dyDescent="0.3">
      <c r="A14" s="2"/>
      <c r="B14" s="1"/>
      <c r="C14" s="1"/>
      <c r="D14" s="2"/>
      <c r="E14" s="32" t="s">
        <v>97</v>
      </c>
      <c r="F14" s="34">
        <v>12401.78</v>
      </c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631292.65999999992</v>
      </c>
      <c r="D19" s="6"/>
      <c r="E19" s="5" t="s">
        <v>8</v>
      </c>
      <c r="F19" s="11">
        <f>F5+F6+F7+F8+F9+F10+F11+F12+F13+F14</f>
        <v>279336.64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631292.65999999992</v>
      </c>
    </row>
    <row r="23" spans="1:6" x14ac:dyDescent="0.3">
      <c r="E23" s="1" t="s">
        <v>10</v>
      </c>
      <c r="F23" s="11">
        <f>F19</f>
        <v>279336.64</v>
      </c>
    </row>
    <row r="24" spans="1:6" x14ac:dyDescent="0.3">
      <c r="E24" s="5" t="s">
        <v>11</v>
      </c>
      <c r="F24" s="12">
        <f>F22-F23</f>
        <v>351956.0199999999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5811-D252-43AC-A02E-8A8D97BDC976}">
  <dimension ref="A1:J25"/>
  <sheetViews>
    <sheetView workbookViewId="0">
      <selection activeCell="G3" sqref="G3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41">
        <v>45658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102</v>
      </c>
      <c r="C5" s="11">
        <v>351956.02</v>
      </c>
      <c r="D5" s="2">
        <v>1</v>
      </c>
      <c r="E5" s="32" t="s">
        <v>68</v>
      </c>
      <c r="F5" s="33">
        <v>85.3</v>
      </c>
    </row>
    <row r="6" spans="1:10" ht="29.25" customHeight="1" x14ac:dyDescent="0.3">
      <c r="A6" s="2">
        <v>2</v>
      </c>
      <c r="B6" s="3" t="s">
        <v>46</v>
      </c>
      <c r="C6" s="11">
        <v>217423.42</v>
      </c>
      <c r="D6" s="2">
        <v>2</v>
      </c>
      <c r="E6" s="32" t="s">
        <v>103</v>
      </c>
      <c r="F6" s="33">
        <v>128514.33</v>
      </c>
    </row>
    <row r="7" spans="1:10" x14ac:dyDescent="0.3">
      <c r="A7" s="2"/>
      <c r="B7" s="1"/>
      <c r="C7" s="1"/>
      <c r="D7" s="2"/>
      <c r="E7" s="32" t="s">
        <v>104</v>
      </c>
      <c r="F7" s="33">
        <v>6300</v>
      </c>
    </row>
    <row r="8" spans="1:10" x14ac:dyDescent="0.3">
      <c r="A8" s="2"/>
      <c r="B8" s="1"/>
      <c r="C8" s="1"/>
      <c r="D8" s="2"/>
      <c r="E8" s="32" t="s">
        <v>93</v>
      </c>
      <c r="F8" s="33">
        <v>152917.12</v>
      </c>
    </row>
    <row r="9" spans="1:10" x14ac:dyDescent="0.3">
      <c r="A9" s="2"/>
      <c r="B9" s="1"/>
      <c r="C9" s="1"/>
      <c r="D9" s="2"/>
      <c r="E9" s="32" t="s">
        <v>19</v>
      </c>
      <c r="F9" s="33">
        <v>12.8</v>
      </c>
    </row>
    <row r="10" spans="1:10" x14ac:dyDescent="0.3">
      <c r="A10" s="2"/>
      <c r="B10" s="1"/>
      <c r="C10" s="1"/>
      <c r="D10" s="2"/>
      <c r="E10" s="32" t="s">
        <v>105</v>
      </c>
      <c r="F10" s="33">
        <v>3600</v>
      </c>
    </row>
    <row r="11" spans="1:10" x14ac:dyDescent="0.3">
      <c r="A11" s="2"/>
      <c r="B11" s="1"/>
      <c r="C11" s="1"/>
      <c r="D11" s="2"/>
      <c r="E11" s="32" t="s">
        <v>98</v>
      </c>
      <c r="F11" s="33">
        <v>526</v>
      </c>
      <c r="J11" t="s">
        <v>32</v>
      </c>
    </row>
    <row r="12" spans="1:10" x14ac:dyDescent="0.3">
      <c r="A12" s="2"/>
      <c r="B12" s="1"/>
      <c r="C12" s="1"/>
      <c r="D12" s="2"/>
      <c r="E12" s="32" t="s">
        <v>97</v>
      </c>
      <c r="F12" s="33">
        <v>6550.84</v>
      </c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569379.44000000006</v>
      </c>
      <c r="D19" s="6"/>
      <c r="E19" s="5" t="s">
        <v>8</v>
      </c>
      <c r="F19" s="11">
        <f>F5+F6+F7+F8+F9+F10+F11+F12</f>
        <v>298506.39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569379.44000000006</v>
      </c>
    </row>
    <row r="23" spans="1:6" x14ac:dyDescent="0.3">
      <c r="E23" s="1" t="s">
        <v>10</v>
      </c>
      <c r="F23" s="11">
        <f>F19</f>
        <v>298506.39</v>
      </c>
    </row>
    <row r="24" spans="1:6" x14ac:dyDescent="0.3">
      <c r="E24" s="5" t="s">
        <v>11</v>
      </c>
      <c r="F24" s="12">
        <f>F22-F23</f>
        <v>270873.05000000005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F48C-F7D3-4F72-B2E7-D58AE26E3871}">
  <dimension ref="A1:K30"/>
  <sheetViews>
    <sheetView topLeftCell="A4" workbookViewId="0">
      <selection activeCell="E23" sqref="E23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4.21875" customWidth="1"/>
    <col min="6" max="6" width="21.44140625" customWidth="1"/>
    <col min="7" max="7" width="29.44140625" customWidth="1"/>
    <col min="11" max="11" width="11" bestFit="1" customWidth="1"/>
  </cols>
  <sheetData>
    <row r="1" spans="1:11" ht="37.5" customHeight="1" x14ac:dyDescent="0.3">
      <c r="A1" s="46" t="s">
        <v>125</v>
      </c>
      <c r="B1" s="46"/>
      <c r="C1" s="46"/>
      <c r="D1" s="46"/>
      <c r="E1" s="46"/>
      <c r="F1" s="47"/>
    </row>
    <row r="2" spans="1:11" x14ac:dyDescent="0.3">
      <c r="A2" s="1" t="s">
        <v>0</v>
      </c>
      <c r="B2" s="38" t="s">
        <v>15</v>
      </c>
      <c r="C2" s="39"/>
      <c r="D2" s="39"/>
      <c r="E2" s="39"/>
      <c r="F2" s="40"/>
    </row>
    <row r="3" spans="1:11" x14ac:dyDescent="0.3">
      <c r="A3" s="1" t="s">
        <v>1</v>
      </c>
      <c r="B3" s="38" t="s">
        <v>126</v>
      </c>
      <c r="C3" s="39"/>
      <c r="D3" s="39"/>
      <c r="E3" s="39"/>
      <c r="F3" s="40"/>
    </row>
    <row r="4" spans="1:11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1" x14ac:dyDescent="0.3">
      <c r="A5" s="2">
        <v>1</v>
      </c>
      <c r="B5" s="1" t="s">
        <v>59</v>
      </c>
      <c r="C5" s="8">
        <v>29862.47</v>
      </c>
      <c r="D5" s="2">
        <v>1</v>
      </c>
      <c r="E5" s="1" t="s">
        <v>13</v>
      </c>
      <c r="F5" s="28">
        <v>1241046.23</v>
      </c>
      <c r="G5" s="26"/>
    </row>
    <row r="6" spans="1:11" ht="29.25" customHeight="1" x14ac:dyDescent="0.3">
      <c r="A6" s="2">
        <v>2</v>
      </c>
      <c r="B6" s="3" t="s">
        <v>111</v>
      </c>
      <c r="C6" s="8">
        <v>5250329.8</v>
      </c>
      <c r="D6" s="2">
        <v>2</v>
      </c>
      <c r="E6" s="1" t="s">
        <v>61</v>
      </c>
      <c r="F6" s="28">
        <v>80430.52</v>
      </c>
    </row>
    <row r="7" spans="1:11" x14ac:dyDescent="0.3">
      <c r="A7" s="2">
        <v>3</v>
      </c>
      <c r="B7" s="1" t="s">
        <v>112</v>
      </c>
      <c r="C7" s="7">
        <v>217423.42</v>
      </c>
      <c r="D7" s="2">
        <v>3</v>
      </c>
      <c r="E7" s="1" t="s">
        <v>44</v>
      </c>
      <c r="F7" s="28">
        <v>377.03</v>
      </c>
    </row>
    <row r="8" spans="1:11" x14ac:dyDescent="0.3">
      <c r="A8" s="2"/>
      <c r="B8" s="1"/>
      <c r="C8" s="1"/>
      <c r="D8" s="2"/>
      <c r="E8" s="1" t="s">
        <v>63</v>
      </c>
      <c r="F8" s="28">
        <v>1729.8</v>
      </c>
      <c r="G8" s="27"/>
    </row>
    <row r="9" spans="1:11" x14ac:dyDescent="0.3">
      <c r="A9" s="2"/>
      <c r="B9" s="1"/>
      <c r="C9" s="1"/>
      <c r="D9" s="2"/>
      <c r="E9" s="1" t="s">
        <v>62</v>
      </c>
      <c r="F9" s="28">
        <v>89140.3</v>
      </c>
    </row>
    <row r="10" spans="1:11" x14ac:dyDescent="0.3">
      <c r="A10" s="2"/>
      <c r="B10" s="1"/>
      <c r="C10" s="1"/>
      <c r="D10" s="2"/>
      <c r="E10" s="1" t="s">
        <v>64</v>
      </c>
      <c r="F10" s="28">
        <v>181479.33</v>
      </c>
    </row>
    <row r="11" spans="1:11" x14ac:dyDescent="0.3">
      <c r="A11" s="2"/>
      <c r="B11" s="1"/>
      <c r="C11" s="1"/>
      <c r="D11" s="2"/>
      <c r="E11" s="1" t="s">
        <v>45</v>
      </c>
      <c r="F11" s="28">
        <v>14694.19</v>
      </c>
    </row>
    <row r="12" spans="1:11" x14ac:dyDescent="0.3">
      <c r="A12" s="2"/>
      <c r="B12" s="1"/>
      <c r="C12" s="1"/>
      <c r="D12" s="2"/>
      <c r="E12" s="1" t="s">
        <v>58</v>
      </c>
      <c r="F12" s="28">
        <v>26772.74</v>
      </c>
    </row>
    <row r="13" spans="1:11" x14ac:dyDescent="0.3">
      <c r="A13" s="2"/>
      <c r="B13" s="1"/>
      <c r="C13" s="1"/>
      <c r="D13" s="2"/>
      <c r="E13" s="1" t="s">
        <v>65</v>
      </c>
      <c r="F13" s="28">
        <v>477321.88</v>
      </c>
      <c r="G13" t="s">
        <v>89</v>
      </c>
    </row>
    <row r="14" spans="1:11" x14ac:dyDescent="0.3">
      <c r="A14" s="2"/>
      <c r="B14" s="1"/>
      <c r="C14" s="1"/>
      <c r="D14" s="2"/>
      <c r="E14" s="1" t="s">
        <v>78</v>
      </c>
      <c r="F14" s="29">
        <v>2626000.62</v>
      </c>
    </row>
    <row r="15" spans="1:11" x14ac:dyDescent="0.3">
      <c r="A15" s="2"/>
      <c r="B15" s="1"/>
      <c r="C15" s="1"/>
      <c r="D15" s="2"/>
      <c r="E15" s="1" t="s">
        <v>55</v>
      </c>
      <c r="F15" s="30">
        <v>112750</v>
      </c>
    </row>
    <row r="16" spans="1:11" x14ac:dyDescent="0.3">
      <c r="A16" s="2"/>
      <c r="B16" s="1"/>
      <c r="C16" s="1"/>
      <c r="D16" s="2"/>
      <c r="E16" s="1" t="s">
        <v>94</v>
      </c>
      <c r="F16" s="31">
        <v>375000</v>
      </c>
      <c r="K16" s="13"/>
    </row>
    <row r="17" spans="1:6" x14ac:dyDescent="0.3">
      <c r="A17" s="2"/>
      <c r="B17" s="5" t="s">
        <v>7</v>
      </c>
      <c r="C17" s="9">
        <f>C5+C6+C7</f>
        <v>5497615.6899999995</v>
      </c>
      <c r="D17" s="6"/>
      <c r="E17" s="5" t="s">
        <v>8</v>
      </c>
      <c r="F17" s="15">
        <f>SUM(F5:F16)</f>
        <v>5226742.6400000006</v>
      </c>
    </row>
    <row r="18" spans="1:6" x14ac:dyDescent="0.3">
      <c r="E18" s="1" t="s">
        <v>12</v>
      </c>
      <c r="F18" s="8"/>
    </row>
    <row r="19" spans="1:6" x14ac:dyDescent="0.3">
      <c r="E19" s="1" t="s">
        <v>9</v>
      </c>
      <c r="F19" s="8">
        <f>C17</f>
        <v>5497615.6899999995</v>
      </c>
    </row>
    <row r="20" spans="1:6" x14ac:dyDescent="0.3">
      <c r="E20" s="1" t="s">
        <v>10</v>
      </c>
      <c r="F20" s="8">
        <f>F17</f>
        <v>5226742.6400000006</v>
      </c>
    </row>
    <row r="21" spans="1:6" x14ac:dyDescent="0.3">
      <c r="E21" s="1" t="s">
        <v>11</v>
      </c>
      <c r="F21" s="9">
        <f>C17-F17</f>
        <v>270873.04999999888</v>
      </c>
    </row>
    <row r="22" spans="1:6" x14ac:dyDescent="0.3">
      <c r="A22" s="45" t="s">
        <v>81</v>
      </c>
      <c r="B22" s="45"/>
      <c r="C22" s="16">
        <v>922728</v>
      </c>
    </row>
    <row r="23" spans="1:6" x14ac:dyDescent="0.3">
      <c r="A23" s="45" t="s">
        <v>79</v>
      </c>
      <c r="B23" s="45"/>
      <c r="C23" s="16">
        <v>5250329.8</v>
      </c>
      <c r="E23" s="17" t="s">
        <v>86</v>
      </c>
      <c r="F23" s="17">
        <f>C22-C26</f>
        <v>29862.469999999972</v>
      </c>
    </row>
    <row r="24" spans="1:6" x14ac:dyDescent="0.3">
      <c r="A24" s="21" t="s">
        <v>113</v>
      </c>
      <c r="B24" s="21"/>
      <c r="C24" s="16">
        <v>217423.42</v>
      </c>
      <c r="E24" s="17" t="s">
        <v>87</v>
      </c>
      <c r="F24" s="17">
        <v>351956.02</v>
      </c>
    </row>
    <row r="25" spans="1:6" x14ac:dyDescent="0.3">
      <c r="A25" s="18" t="s">
        <v>80</v>
      </c>
      <c r="B25" s="18"/>
      <c r="C25" s="19">
        <v>6622966.0199999996</v>
      </c>
      <c r="E25" t="s">
        <v>114</v>
      </c>
      <c r="F25" s="17">
        <v>270873.05</v>
      </c>
    </row>
    <row r="26" spans="1:6" x14ac:dyDescent="0.3">
      <c r="A26" s="45" t="s">
        <v>82</v>
      </c>
      <c r="B26" s="45"/>
      <c r="C26" s="16">
        <v>892865.53</v>
      </c>
      <c r="E26" t="s">
        <v>88</v>
      </c>
      <c r="F26" s="17">
        <f>SUM(F23:F25)</f>
        <v>652691.54</v>
      </c>
    </row>
    <row r="27" spans="1:6" x14ac:dyDescent="0.3">
      <c r="A27" s="45" t="s">
        <v>83</v>
      </c>
      <c r="B27" s="45"/>
      <c r="C27" s="16">
        <v>4928236.2249999996</v>
      </c>
    </row>
    <row r="28" spans="1:6" x14ac:dyDescent="0.3">
      <c r="A28" s="21" t="s">
        <v>116</v>
      </c>
      <c r="B28" s="21"/>
      <c r="C28" s="16">
        <v>298506.39</v>
      </c>
    </row>
    <row r="29" spans="1:6" x14ac:dyDescent="0.3">
      <c r="A29" s="18" t="s">
        <v>84</v>
      </c>
      <c r="B29" s="18"/>
      <c r="C29" s="20">
        <f>SUM(C26:C27)</f>
        <v>5821101.7549999999</v>
      </c>
    </row>
    <row r="30" spans="1:6" x14ac:dyDescent="0.3">
      <c r="A30" t="s">
        <v>85</v>
      </c>
      <c r="B30" s="18"/>
      <c r="C30" s="20">
        <f>C25-C29</f>
        <v>801864.26499999966</v>
      </c>
    </row>
  </sheetData>
  <mergeCells count="7">
    <mergeCell ref="A26:B26"/>
    <mergeCell ref="A27:B27"/>
    <mergeCell ref="A1:F1"/>
    <mergeCell ref="B2:F2"/>
    <mergeCell ref="B3:F3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BD26-A0CB-4106-A84B-2E8858D202C0}">
  <dimension ref="A1:K30"/>
  <sheetViews>
    <sheetView workbookViewId="0">
      <selection activeCell="G1" sqref="G1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4" max="4" width="7.21875" customWidth="1"/>
    <col min="5" max="5" width="24.21875" customWidth="1"/>
    <col min="6" max="6" width="21.44140625" customWidth="1"/>
    <col min="7" max="7" width="29.44140625" customWidth="1"/>
    <col min="11" max="11" width="11" bestFit="1" customWidth="1"/>
  </cols>
  <sheetData>
    <row r="1" spans="1:11" ht="37.5" customHeight="1" x14ac:dyDescent="0.3">
      <c r="A1" s="46" t="s">
        <v>124</v>
      </c>
      <c r="B1" s="46"/>
      <c r="C1" s="46"/>
      <c r="D1" s="46"/>
      <c r="E1" s="46"/>
      <c r="F1" s="47"/>
    </row>
    <row r="2" spans="1:11" x14ac:dyDescent="0.3">
      <c r="A2" s="1" t="s">
        <v>0</v>
      </c>
      <c r="B2" s="38" t="s">
        <v>15</v>
      </c>
      <c r="C2" s="39"/>
      <c r="D2" s="39"/>
      <c r="E2" s="39"/>
      <c r="F2" s="40"/>
    </row>
    <row r="3" spans="1:11" x14ac:dyDescent="0.3">
      <c r="A3" s="1" t="s">
        <v>1</v>
      </c>
      <c r="B3" s="38" t="s">
        <v>123</v>
      </c>
      <c r="C3" s="39"/>
      <c r="D3" s="39"/>
      <c r="E3" s="39"/>
      <c r="F3" s="40"/>
    </row>
    <row r="4" spans="1:11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1" x14ac:dyDescent="0.3">
      <c r="A5" s="2">
        <v>1</v>
      </c>
      <c r="B5" s="1" t="s">
        <v>117</v>
      </c>
      <c r="C5" s="8">
        <v>1356814.13</v>
      </c>
      <c r="D5" s="2">
        <v>1</v>
      </c>
      <c r="E5" s="1" t="s">
        <v>13</v>
      </c>
      <c r="F5" s="28">
        <v>599482.55000000005</v>
      </c>
      <c r="G5" s="26"/>
    </row>
    <row r="6" spans="1:11" ht="29.25" customHeight="1" x14ac:dyDescent="0.3">
      <c r="A6" s="2">
        <v>2</v>
      </c>
      <c r="B6" s="3" t="s">
        <v>118</v>
      </c>
      <c r="C6" s="8">
        <v>375000</v>
      </c>
      <c r="D6" s="2">
        <v>2</v>
      </c>
      <c r="E6" s="1" t="s">
        <v>61</v>
      </c>
      <c r="F6" s="28">
        <v>51859.8</v>
      </c>
    </row>
    <row r="7" spans="1:11" x14ac:dyDescent="0.3">
      <c r="A7" s="2">
        <v>3</v>
      </c>
      <c r="B7" s="1" t="s">
        <v>119</v>
      </c>
      <c r="C7" s="7">
        <v>56708.5</v>
      </c>
      <c r="D7" s="2">
        <v>3</v>
      </c>
      <c r="E7" s="1" t="s">
        <v>44</v>
      </c>
      <c r="F7" s="28">
        <v>271.97000000000003</v>
      </c>
    </row>
    <row r="8" spans="1:11" x14ac:dyDescent="0.3">
      <c r="A8" s="2">
        <v>4</v>
      </c>
      <c r="B8" s="1" t="s">
        <v>120</v>
      </c>
      <c r="C8" s="22">
        <v>305529.65999999997</v>
      </c>
      <c r="D8" s="2"/>
      <c r="E8" s="1" t="s">
        <v>63</v>
      </c>
      <c r="F8" s="28">
        <v>625.6</v>
      </c>
      <c r="G8" s="27"/>
    </row>
    <row r="9" spans="1:11" x14ac:dyDescent="0.3">
      <c r="A9" s="2">
        <v>5</v>
      </c>
      <c r="B9" s="1" t="s">
        <v>121</v>
      </c>
      <c r="C9" s="22">
        <v>382037.92</v>
      </c>
      <c r="D9" s="2"/>
      <c r="E9" s="1" t="s">
        <v>62</v>
      </c>
      <c r="F9" s="28">
        <v>68056.5</v>
      </c>
    </row>
    <row r="10" spans="1:11" x14ac:dyDescent="0.3">
      <c r="A10" s="2">
        <v>5</v>
      </c>
      <c r="B10" s="1" t="s">
        <v>122</v>
      </c>
      <c r="C10" s="22">
        <v>217423.42</v>
      </c>
      <c r="D10" s="2"/>
      <c r="E10" s="1" t="s">
        <v>64</v>
      </c>
      <c r="F10" s="28">
        <v>128514.33</v>
      </c>
    </row>
    <row r="11" spans="1:11" x14ac:dyDescent="0.3">
      <c r="A11" s="2"/>
      <c r="B11" s="1"/>
      <c r="C11" s="1"/>
      <c r="D11" s="2"/>
      <c r="E11" s="1" t="s">
        <v>45</v>
      </c>
      <c r="F11" s="28">
        <v>5005</v>
      </c>
    </row>
    <row r="12" spans="1:11" x14ac:dyDescent="0.3">
      <c r="A12" s="2"/>
      <c r="B12" s="1"/>
      <c r="C12" s="1"/>
      <c r="D12" s="2"/>
      <c r="E12" s="1" t="s">
        <v>58</v>
      </c>
      <c r="F12" s="28">
        <v>26772.74</v>
      </c>
    </row>
    <row r="13" spans="1:11" x14ac:dyDescent="0.3">
      <c r="A13" s="2"/>
      <c r="B13" s="1"/>
      <c r="C13" s="1"/>
      <c r="D13" s="2"/>
      <c r="E13" s="1" t="s">
        <v>65</v>
      </c>
      <c r="F13" s="28">
        <v>254552.09</v>
      </c>
      <c r="G13" t="s">
        <v>89</v>
      </c>
    </row>
    <row r="14" spans="1:11" x14ac:dyDescent="0.3">
      <c r="A14" s="2"/>
      <c r="B14" s="1"/>
      <c r="C14" s="1"/>
      <c r="D14" s="2"/>
      <c r="E14" s="1" t="s">
        <v>78</v>
      </c>
      <c r="F14" s="29">
        <v>860000</v>
      </c>
    </row>
    <row r="15" spans="1:11" x14ac:dyDescent="0.3">
      <c r="A15" s="2"/>
      <c r="B15" s="1"/>
      <c r="C15" s="1"/>
      <c r="D15" s="2"/>
      <c r="E15" s="1" t="s">
        <v>55</v>
      </c>
      <c r="F15" s="30">
        <v>110000</v>
      </c>
    </row>
    <row r="16" spans="1:11" x14ac:dyDescent="0.3">
      <c r="A16" s="2"/>
      <c r="B16" s="1"/>
      <c r="C16" s="1"/>
      <c r="D16" s="2"/>
      <c r="E16" s="1" t="s">
        <v>94</v>
      </c>
      <c r="F16" s="31">
        <v>317500</v>
      </c>
      <c r="K16" s="13"/>
    </row>
    <row r="17" spans="1:6" x14ac:dyDescent="0.3">
      <c r="A17" s="2"/>
      <c r="B17" s="5" t="s">
        <v>7</v>
      </c>
      <c r="C17" s="9">
        <f>C5+C6+C7+C8+C9+C10</f>
        <v>2693513.63</v>
      </c>
      <c r="D17" s="6"/>
      <c r="E17" s="5" t="s">
        <v>8</v>
      </c>
      <c r="F17" s="15">
        <f>SUM(F5:F16)</f>
        <v>2422640.58</v>
      </c>
    </row>
    <row r="18" spans="1:6" x14ac:dyDescent="0.3">
      <c r="E18" s="1" t="s">
        <v>12</v>
      </c>
      <c r="F18" s="8"/>
    </row>
    <row r="19" spans="1:6" x14ac:dyDescent="0.3">
      <c r="E19" s="1" t="s">
        <v>9</v>
      </c>
      <c r="F19" s="8">
        <f>C17</f>
        <v>2693513.63</v>
      </c>
    </row>
    <row r="20" spans="1:6" x14ac:dyDescent="0.3">
      <c r="E20" s="1" t="s">
        <v>10</v>
      </c>
      <c r="F20" s="8">
        <f>F17</f>
        <v>2422640.58</v>
      </c>
    </row>
    <row r="21" spans="1:6" x14ac:dyDescent="0.3">
      <c r="E21" s="1" t="s">
        <v>11</v>
      </c>
      <c r="F21" s="9">
        <f>C17-F17</f>
        <v>270873.04999999981</v>
      </c>
    </row>
    <row r="22" spans="1:6" x14ac:dyDescent="0.3">
      <c r="A22" s="45" t="s">
        <v>81</v>
      </c>
      <c r="B22" s="45"/>
      <c r="C22" s="16">
        <v>922728</v>
      </c>
    </row>
    <row r="23" spans="1:6" x14ac:dyDescent="0.3">
      <c r="A23" s="45" t="s">
        <v>79</v>
      </c>
      <c r="B23" s="45"/>
      <c r="C23" s="16">
        <v>5250329.8</v>
      </c>
      <c r="E23" s="17" t="s">
        <v>86</v>
      </c>
      <c r="F23" s="17">
        <f>C22-C26</f>
        <v>29862.469999999972</v>
      </c>
    </row>
    <row r="24" spans="1:6" x14ac:dyDescent="0.3">
      <c r="A24" s="21" t="s">
        <v>113</v>
      </c>
      <c r="B24" s="21"/>
      <c r="C24" s="16">
        <v>217423.42</v>
      </c>
      <c r="E24" s="17" t="s">
        <v>87</v>
      </c>
      <c r="F24" s="17">
        <v>351956.02</v>
      </c>
    </row>
    <row r="25" spans="1:6" x14ac:dyDescent="0.3">
      <c r="A25" s="18" t="s">
        <v>80</v>
      </c>
      <c r="B25" s="18"/>
      <c r="C25" s="19">
        <v>6622966.0199999996</v>
      </c>
      <c r="E25" t="s">
        <v>114</v>
      </c>
      <c r="F25" s="17">
        <v>270873.05</v>
      </c>
    </row>
    <row r="26" spans="1:6" x14ac:dyDescent="0.3">
      <c r="A26" s="45" t="s">
        <v>82</v>
      </c>
      <c r="B26" s="45"/>
      <c r="C26" s="16">
        <v>892865.53</v>
      </c>
      <c r="E26" t="s">
        <v>88</v>
      </c>
      <c r="F26" s="17">
        <f>SUM(F23:F25)</f>
        <v>652691.54</v>
      </c>
    </row>
    <row r="27" spans="1:6" x14ac:dyDescent="0.3">
      <c r="A27" s="45" t="s">
        <v>83</v>
      </c>
      <c r="B27" s="45"/>
      <c r="C27" s="16">
        <v>4928236.2249999996</v>
      </c>
    </row>
    <row r="28" spans="1:6" x14ac:dyDescent="0.3">
      <c r="A28" s="21" t="s">
        <v>116</v>
      </c>
      <c r="B28" s="21"/>
      <c r="C28" s="16">
        <v>298506.39</v>
      </c>
    </row>
    <row r="29" spans="1:6" x14ac:dyDescent="0.3">
      <c r="A29" s="18" t="s">
        <v>84</v>
      </c>
      <c r="B29" s="18"/>
      <c r="C29" s="20">
        <f>SUM(C26:C27)</f>
        <v>5821101.7549999999</v>
      </c>
    </row>
    <row r="30" spans="1:6" x14ac:dyDescent="0.3">
      <c r="A30" t="s">
        <v>85</v>
      </c>
      <c r="B30" s="18"/>
      <c r="C30" s="20">
        <f>C25-C29</f>
        <v>801864.26499999966</v>
      </c>
    </row>
  </sheetData>
  <mergeCells count="7">
    <mergeCell ref="A27:B27"/>
    <mergeCell ref="A1:F1"/>
    <mergeCell ref="B2:F2"/>
    <mergeCell ref="B3:F3"/>
    <mergeCell ref="A22:B22"/>
    <mergeCell ref="A23:B23"/>
    <mergeCell ref="A26:B2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2E797-1BB8-418F-99B3-0F23D57B2FC3}">
  <dimension ref="A1:F24"/>
  <sheetViews>
    <sheetView workbookViewId="0">
      <selection activeCell="C20" sqref="C20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36" t="s">
        <v>14</v>
      </c>
      <c r="B1" s="36"/>
      <c r="C1" s="36"/>
      <c r="D1" s="36"/>
      <c r="E1" s="36"/>
      <c r="F1" s="37"/>
    </row>
    <row r="2" spans="1:6" x14ac:dyDescent="0.3">
      <c r="A2" s="1" t="s">
        <v>0</v>
      </c>
      <c r="B2" s="42" t="s">
        <v>15</v>
      </c>
      <c r="C2" s="43"/>
      <c r="D2" s="43"/>
      <c r="E2" s="43"/>
      <c r="F2" s="44"/>
    </row>
    <row r="3" spans="1:6" x14ac:dyDescent="0.3">
      <c r="A3" s="1" t="s">
        <v>1</v>
      </c>
      <c r="B3" s="41">
        <v>45200</v>
      </c>
      <c r="C3" s="39"/>
      <c r="D3" s="39"/>
      <c r="E3" s="39"/>
      <c r="F3" s="40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51</v>
      </c>
      <c r="C5" s="8">
        <f>'EYLÜL 2023'!C5</f>
        <v>84100</v>
      </c>
      <c r="D5" s="2">
        <v>1</v>
      </c>
      <c r="E5" s="1" t="s">
        <v>13</v>
      </c>
      <c r="F5" s="14">
        <v>63846</v>
      </c>
    </row>
    <row r="6" spans="1:6" ht="29.25" customHeight="1" x14ac:dyDescent="0.3">
      <c r="A6" s="2">
        <v>2</v>
      </c>
      <c r="B6" s="3" t="s">
        <v>17</v>
      </c>
      <c r="C6" s="8">
        <v>673226</v>
      </c>
      <c r="D6" s="2">
        <v>2</v>
      </c>
      <c r="E6" s="1" t="s">
        <v>47</v>
      </c>
      <c r="F6" s="14">
        <v>2300</v>
      </c>
    </row>
    <row r="7" spans="1:6" x14ac:dyDescent="0.3">
      <c r="A7" s="2"/>
      <c r="B7" s="1"/>
      <c r="C7" s="7"/>
      <c r="D7" s="2">
        <v>3</v>
      </c>
      <c r="E7" s="1" t="s">
        <v>19</v>
      </c>
      <c r="F7" s="14">
        <v>2.4900000000000002</v>
      </c>
    </row>
    <row r="8" spans="1:6" x14ac:dyDescent="0.3">
      <c r="A8" s="2"/>
      <c r="B8" s="1"/>
      <c r="C8" s="1"/>
      <c r="D8" s="2"/>
      <c r="E8" s="1" t="s">
        <v>60</v>
      </c>
      <c r="F8" s="14">
        <v>16627.240000000002</v>
      </c>
    </row>
    <row r="9" spans="1:6" x14ac:dyDescent="0.3">
      <c r="A9" s="2"/>
      <c r="B9" s="1"/>
      <c r="C9" s="1"/>
      <c r="D9" s="2"/>
      <c r="E9" s="1" t="s">
        <v>25</v>
      </c>
      <c r="F9" s="14">
        <v>12000</v>
      </c>
    </row>
    <row r="10" spans="1:6" x14ac:dyDescent="0.3">
      <c r="A10" s="2"/>
      <c r="B10" s="1"/>
      <c r="C10" s="1"/>
      <c r="D10" s="2"/>
      <c r="E10" s="1" t="s">
        <v>48</v>
      </c>
      <c r="F10" s="14">
        <v>7380</v>
      </c>
    </row>
    <row r="11" spans="1:6" x14ac:dyDescent="0.3">
      <c r="A11" s="2"/>
      <c r="B11" s="1"/>
      <c r="C11" s="1"/>
      <c r="D11" s="2"/>
      <c r="E11" s="1" t="s">
        <v>49</v>
      </c>
      <c r="F11" s="14">
        <v>2320.84</v>
      </c>
    </row>
    <row r="12" spans="1:6" x14ac:dyDescent="0.3">
      <c r="A12" s="2"/>
      <c r="B12" s="1"/>
      <c r="C12" s="1"/>
      <c r="D12" s="2"/>
      <c r="E12" s="1" t="s">
        <v>50</v>
      </c>
      <c r="F12" s="14">
        <v>548740</v>
      </c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9">
        <f>C5+C6</f>
        <v>757326</v>
      </c>
      <c r="D19" s="6"/>
      <c r="E19" s="5" t="s">
        <v>8</v>
      </c>
      <c r="F19" s="9">
        <f>SUM(F5:F18)</f>
        <v>653216.57000000007</v>
      </c>
    </row>
    <row r="20" spans="1:6" x14ac:dyDescent="0.3">
      <c r="F20" s="8"/>
    </row>
    <row r="21" spans="1:6" x14ac:dyDescent="0.3">
      <c r="E21" s="1" t="s">
        <v>12</v>
      </c>
      <c r="F21" s="8"/>
    </row>
    <row r="22" spans="1:6" x14ac:dyDescent="0.3">
      <c r="E22" s="1" t="s">
        <v>9</v>
      </c>
      <c r="F22" s="8">
        <f>C19</f>
        <v>757326</v>
      </c>
    </row>
    <row r="23" spans="1:6" x14ac:dyDescent="0.3">
      <c r="E23" s="1" t="s">
        <v>10</v>
      </c>
      <c r="F23" s="8">
        <f>F19</f>
        <v>653216.57000000007</v>
      </c>
    </row>
    <row r="24" spans="1:6" x14ac:dyDescent="0.3">
      <c r="E24" s="1" t="s">
        <v>11</v>
      </c>
      <c r="F24" s="9">
        <f>F22-F23</f>
        <v>104109.42999999993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7711A-9BC1-4109-8D28-F17157B6B7BD}">
  <dimension ref="A1:J25"/>
  <sheetViews>
    <sheetView workbookViewId="0">
      <selection activeCell="G12" sqref="G12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106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107</v>
      </c>
      <c r="C5" s="11">
        <v>270873.05</v>
      </c>
      <c r="D5" s="2">
        <v>1</v>
      </c>
      <c r="E5" s="1" t="s">
        <v>68</v>
      </c>
      <c r="F5" s="11"/>
    </row>
    <row r="6" spans="1:10" ht="29.25" customHeight="1" x14ac:dyDescent="0.3">
      <c r="A6" s="2">
        <v>2</v>
      </c>
      <c r="B6" s="3" t="s">
        <v>46</v>
      </c>
      <c r="C6" s="11">
        <v>73648.33</v>
      </c>
      <c r="D6" s="2">
        <v>2</v>
      </c>
      <c r="E6" s="1"/>
      <c r="F6" s="11"/>
    </row>
    <row r="7" spans="1:10" x14ac:dyDescent="0.3">
      <c r="A7" s="2">
        <v>3</v>
      </c>
      <c r="B7" s="1" t="s">
        <v>78</v>
      </c>
      <c r="C7" s="11">
        <v>300000</v>
      </c>
      <c r="D7" s="2">
        <v>3</v>
      </c>
      <c r="E7" s="1" t="s">
        <v>104</v>
      </c>
      <c r="F7" s="11">
        <v>24308.639999999999</v>
      </c>
    </row>
    <row r="8" spans="1:10" x14ac:dyDescent="0.3">
      <c r="A8" s="2"/>
      <c r="B8" s="1"/>
      <c r="C8" s="1"/>
      <c r="D8" s="2"/>
      <c r="E8" s="1" t="s">
        <v>93</v>
      </c>
      <c r="F8" s="11">
        <v>182784.25</v>
      </c>
    </row>
    <row r="9" spans="1:10" x14ac:dyDescent="0.3">
      <c r="A9" s="2"/>
      <c r="B9" s="1"/>
      <c r="C9" s="1"/>
      <c r="D9" s="2"/>
      <c r="E9" s="1" t="s">
        <v>19</v>
      </c>
      <c r="F9" s="11">
        <v>20</v>
      </c>
    </row>
    <row r="10" spans="1:10" x14ac:dyDescent="0.3">
      <c r="A10" s="2"/>
      <c r="B10" s="1"/>
      <c r="C10" s="1"/>
      <c r="D10" s="2"/>
      <c r="E10" s="1" t="s">
        <v>105</v>
      </c>
      <c r="F10" s="11">
        <v>6000</v>
      </c>
    </row>
    <row r="11" spans="1:10" x14ac:dyDescent="0.3">
      <c r="A11" s="2"/>
      <c r="B11" s="1"/>
      <c r="C11" s="1"/>
      <c r="D11" s="2"/>
      <c r="E11" s="1" t="s">
        <v>98</v>
      </c>
      <c r="F11" s="11">
        <v>526</v>
      </c>
      <c r="J11" t="s">
        <v>32</v>
      </c>
    </row>
    <row r="12" spans="1:10" x14ac:dyDescent="0.3">
      <c r="A12" s="2"/>
      <c r="B12" s="1"/>
      <c r="C12" s="1"/>
      <c r="D12" s="2"/>
      <c r="E12" s="1" t="s">
        <v>97</v>
      </c>
      <c r="F12" s="11">
        <v>8516.81</v>
      </c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C5+C6+C7</f>
        <v>644521.38</v>
      </c>
      <c r="D19" s="6"/>
      <c r="E19" s="5" t="s">
        <v>8</v>
      </c>
      <c r="F19" s="11">
        <f>F5+F6+F7+F8+F9+F10+F11+F12</f>
        <v>222155.7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644521.38</v>
      </c>
    </row>
    <row r="23" spans="1:6" x14ac:dyDescent="0.3">
      <c r="E23" s="1" t="s">
        <v>10</v>
      </c>
      <c r="F23" s="11">
        <f>F19</f>
        <v>222155.7</v>
      </c>
    </row>
    <row r="24" spans="1:6" x14ac:dyDescent="0.3">
      <c r="C24" t="s">
        <v>131</v>
      </c>
      <c r="E24" s="5" t="s">
        <v>11</v>
      </c>
      <c r="F24" s="12">
        <f>F22-F23</f>
        <v>422365.68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2015-5AC9-4A5C-8B38-998E8DB4DFC9}">
  <dimension ref="A1:J25"/>
  <sheetViews>
    <sheetView workbookViewId="0">
      <selection activeCell="G10" sqref="G10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129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128</v>
      </c>
      <c r="C5" s="11">
        <v>422365.68</v>
      </c>
      <c r="D5" s="2">
        <v>1</v>
      </c>
      <c r="E5" s="1" t="s">
        <v>68</v>
      </c>
      <c r="F5" s="11">
        <v>75.5</v>
      </c>
    </row>
    <row r="6" spans="1:10" ht="29.25" customHeight="1" x14ac:dyDescent="0.3">
      <c r="A6" s="2">
        <v>2</v>
      </c>
      <c r="B6" s="3" t="s">
        <v>46</v>
      </c>
      <c r="C6" s="11">
        <v>91430</v>
      </c>
      <c r="D6" s="2">
        <v>2</v>
      </c>
      <c r="E6" s="1"/>
      <c r="F6" s="11"/>
    </row>
    <row r="7" spans="1:10" x14ac:dyDescent="0.3">
      <c r="A7" s="2"/>
      <c r="B7" s="1"/>
      <c r="C7" s="1"/>
      <c r="D7" s="2"/>
      <c r="E7" s="1" t="s">
        <v>104</v>
      </c>
      <c r="F7" s="11"/>
    </row>
    <row r="8" spans="1:10" x14ac:dyDescent="0.3">
      <c r="A8" s="2"/>
      <c r="B8" s="1"/>
      <c r="C8" s="1"/>
      <c r="D8" s="2"/>
      <c r="E8" s="1" t="s">
        <v>93</v>
      </c>
      <c r="F8" s="11">
        <v>177705.67</v>
      </c>
    </row>
    <row r="9" spans="1:10" x14ac:dyDescent="0.3">
      <c r="A9" s="2"/>
      <c r="B9" s="1"/>
      <c r="C9" s="1"/>
      <c r="D9" s="2"/>
      <c r="E9" s="1" t="s">
        <v>19</v>
      </c>
      <c r="F9" s="11">
        <v>255.95</v>
      </c>
    </row>
    <row r="10" spans="1:10" x14ac:dyDescent="0.3">
      <c r="A10" s="2"/>
      <c r="B10" s="1"/>
      <c r="C10" s="1"/>
      <c r="D10" s="2"/>
      <c r="E10" s="1" t="s">
        <v>105</v>
      </c>
      <c r="F10" s="11">
        <v>23472</v>
      </c>
    </row>
    <row r="11" spans="1:10" x14ac:dyDescent="0.3">
      <c r="A11" s="2"/>
      <c r="B11" s="1"/>
      <c r="C11" s="1"/>
      <c r="D11" s="2"/>
      <c r="E11" s="1" t="s">
        <v>98</v>
      </c>
      <c r="F11" s="11">
        <v>526</v>
      </c>
      <c r="J11" t="s">
        <v>32</v>
      </c>
    </row>
    <row r="12" spans="1:10" x14ac:dyDescent="0.3">
      <c r="A12" s="2"/>
      <c r="B12" s="1"/>
      <c r="C12" s="1"/>
      <c r="D12" s="2"/>
      <c r="E12" s="1" t="s">
        <v>97</v>
      </c>
      <c r="F12" s="11">
        <v>7843.63</v>
      </c>
    </row>
    <row r="13" spans="1:10" x14ac:dyDescent="0.3">
      <c r="A13" s="2"/>
      <c r="B13" s="1"/>
      <c r="C13" s="1"/>
      <c r="D13" s="2"/>
      <c r="E13" s="1"/>
      <c r="F13" s="35">
        <v>13624</v>
      </c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513795.68</v>
      </c>
      <c r="D19" s="6"/>
      <c r="E19" s="5" t="s">
        <v>8</v>
      </c>
      <c r="F19" s="11">
        <f>F5+F6+F7+F8+F9+F10+F11+F12</f>
        <v>209878.75000000003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513795.68</v>
      </c>
    </row>
    <row r="23" spans="1:6" x14ac:dyDescent="0.3">
      <c r="E23" s="1" t="s">
        <v>10</v>
      </c>
      <c r="F23" s="11">
        <f>F19</f>
        <v>209878.75000000003</v>
      </c>
    </row>
    <row r="24" spans="1:6" x14ac:dyDescent="0.3">
      <c r="E24" s="5" t="s">
        <v>11</v>
      </c>
      <c r="F24" s="12">
        <f>F22-F23</f>
        <v>303916.92999999993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17F5B-DFCE-4BAD-9460-632C0AF8A96B}">
  <dimension ref="A1:J25"/>
  <sheetViews>
    <sheetView workbookViewId="0">
      <selection activeCell="F26" sqref="F26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39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130</v>
      </c>
      <c r="C5" s="11">
        <v>303916.93</v>
      </c>
      <c r="D5" s="2">
        <v>1</v>
      </c>
      <c r="E5" s="1" t="s">
        <v>68</v>
      </c>
      <c r="F5" s="11">
        <v>76.2</v>
      </c>
    </row>
    <row r="6" spans="1:10" ht="29.25" customHeight="1" x14ac:dyDescent="0.3">
      <c r="A6" s="2">
        <v>2</v>
      </c>
      <c r="B6" s="3" t="s">
        <v>46</v>
      </c>
      <c r="C6" s="11">
        <v>68873.33</v>
      </c>
      <c r="D6" s="2">
        <v>2</v>
      </c>
      <c r="E6" s="1"/>
      <c r="F6" s="11"/>
    </row>
    <row r="7" spans="1:10" x14ac:dyDescent="0.3">
      <c r="A7" s="2">
        <v>3</v>
      </c>
      <c r="B7" s="1" t="s">
        <v>78</v>
      </c>
      <c r="C7" s="11">
        <v>150000</v>
      </c>
      <c r="D7" s="2"/>
      <c r="E7" s="1" t="s">
        <v>132</v>
      </c>
      <c r="F7" s="11">
        <v>96000</v>
      </c>
    </row>
    <row r="8" spans="1:10" x14ac:dyDescent="0.3">
      <c r="A8" s="2">
        <v>4</v>
      </c>
      <c r="B8" s="1" t="s">
        <v>133</v>
      </c>
      <c r="C8" s="11">
        <v>186.9</v>
      </c>
      <c r="D8" s="2"/>
      <c r="E8" s="1" t="s">
        <v>93</v>
      </c>
      <c r="F8" s="11">
        <v>236324.59</v>
      </c>
    </row>
    <row r="9" spans="1:10" x14ac:dyDescent="0.3">
      <c r="A9" s="2"/>
      <c r="B9" s="1"/>
      <c r="C9" s="1"/>
      <c r="D9" s="2"/>
      <c r="E9" s="1" t="s">
        <v>19</v>
      </c>
      <c r="F9" s="11">
        <v>226.47</v>
      </c>
    </row>
    <row r="10" spans="1:10" x14ac:dyDescent="0.3">
      <c r="A10" s="2"/>
      <c r="B10" s="1"/>
      <c r="C10" s="1"/>
      <c r="D10" s="2"/>
      <c r="E10" s="1" t="s">
        <v>105</v>
      </c>
      <c r="F10" s="11">
        <v>16403</v>
      </c>
    </row>
    <row r="11" spans="1:10" x14ac:dyDescent="0.3">
      <c r="A11" s="2"/>
      <c r="B11" s="1"/>
      <c r="C11" s="1"/>
      <c r="D11" s="2"/>
      <c r="E11" s="1" t="s">
        <v>98</v>
      </c>
      <c r="F11" s="11">
        <v>526</v>
      </c>
      <c r="J11" t="s">
        <v>32</v>
      </c>
    </row>
    <row r="12" spans="1:10" x14ac:dyDescent="0.3">
      <c r="A12" s="2"/>
      <c r="B12" s="1"/>
      <c r="C12" s="1"/>
      <c r="D12" s="2"/>
      <c r="E12" s="1" t="s">
        <v>97</v>
      </c>
      <c r="F12" s="11">
        <v>7843.63</v>
      </c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v>522977.16</v>
      </c>
      <c r="D19" s="6" t="s">
        <v>134</v>
      </c>
      <c r="E19" s="5" t="s">
        <v>8</v>
      </c>
      <c r="F19" s="11">
        <f>F5+F6+F7+F8+F9+F10+F11+F12</f>
        <v>357399.88999999996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522977.16</v>
      </c>
    </row>
    <row r="23" spans="1:6" x14ac:dyDescent="0.3">
      <c r="E23" s="1" t="s">
        <v>10</v>
      </c>
      <c r="F23" s="11">
        <f>F19</f>
        <v>357399.88999999996</v>
      </c>
    </row>
    <row r="24" spans="1:6" x14ac:dyDescent="0.3">
      <c r="E24" s="5" t="s">
        <v>11</v>
      </c>
      <c r="F24" s="12">
        <f>F22-F23</f>
        <v>165577.27000000002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530E-7179-4205-9C23-19E3C0BC2D12}">
  <dimension ref="A1:J25"/>
  <sheetViews>
    <sheetView tabSelected="1" workbookViewId="0">
      <selection activeCell="F20" sqref="F20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39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135</v>
      </c>
      <c r="C5" s="11">
        <v>165577.26999999999</v>
      </c>
      <c r="D5" s="2">
        <v>1</v>
      </c>
      <c r="E5" s="1" t="s">
        <v>68</v>
      </c>
      <c r="F5" s="11"/>
    </row>
    <row r="6" spans="1:10" ht="29.25" customHeight="1" x14ac:dyDescent="0.3">
      <c r="A6" s="2">
        <v>2</v>
      </c>
      <c r="B6" s="3" t="s">
        <v>46</v>
      </c>
      <c r="C6" s="11">
        <v>636780</v>
      </c>
      <c r="D6" s="2">
        <v>2</v>
      </c>
      <c r="E6" s="1"/>
      <c r="F6" s="11"/>
    </row>
    <row r="7" spans="1:10" x14ac:dyDescent="0.3">
      <c r="A7" s="2">
        <v>3</v>
      </c>
      <c r="B7" s="1" t="s">
        <v>78</v>
      </c>
      <c r="C7" s="11">
        <v>350000</v>
      </c>
      <c r="D7" s="2"/>
      <c r="E7" s="1" t="s">
        <v>132</v>
      </c>
      <c r="F7" s="11">
        <v>171416.68</v>
      </c>
    </row>
    <row r="8" spans="1:10" x14ac:dyDescent="0.3">
      <c r="A8" s="2">
        <v>4</v>
      </c>
      <c r="B8" s="1" t="s">
        <v>133</v>
      </c>
      <c r="C8" s="11"/>
      <c r="D8" s="2"/>
      <c r="E8" s="1" t="s">
        <v>93</v>
      </c>
      <c r="F8" s="11">
        <v>201671.59</v>
      </c>
    </row>
    <row r="9" spans="1:10" x14ac:dyDescent="0.3">
      <c r="A9" s="2"/>
      <c r="B9" s="1"/>
      <c r="C9" s="1"/>
      <c r="D9" s="2"/>
      <c r="E9" s="1" t="s">
        <v>19</v>
      </c>
      <c r="F9" s="11">
        <v>11.38</v>
      </c>
    </row>
    <row r="10" spans="1:10" x14ac:dyDescent="0.3">
      <c r="A10" s="2"/>
      <c r="B10" s="1"/>
      <c r="C10" s="1"/>
      <c r="D10" s="2"/>
      <c r="E10" s="1" t="s">
        <v>105</v>
      </c>
      <c r="F10" s="11"/>
    </row>
    <row r="11" spans="1:10" x14ac:dyDescent="0.3">
      <c r="A11" s="2"/>
      <c r="B11" s="1"/>
      <c r="C11" s="1"/>
      <c r="D11" s="2"/>
      <c r="E11" s="1" t="s">
        <v>98</v>
      </c>
      <c r="F11" s="11">
        <v>526</v>
      </c>
      <c r="J11" t="s">
        <v>32</v>
      </c>
    </row>
    <row r="12" spans="1:10" x14ac:dyDescent="0.3">
      <c r="A12" s="2"/>
      <c r="B12" s="1"/>
      <c r="C12" s="1"/>
      <c r="D12" s="2"/>
      <c r="E12" s="1" t="s">
        <v>97</v>
      </c>
      <c r="F12" s="11">
        <v>7843.63</v>
      </c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v>1152357.27</v>
      </c>
      <c r="D19" s="6" t="s">
        <v>134</v>
      </c>
      <c r="E19" s="5" t="s">
        <v>8</v>
      </c>
      <c r="F19" s="11">
        <v>381469.28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1152357.27</v>
      </c>
    </row>
    <row r="23" spans="1:6" x14ac:dyDescent="0.3">
      <c r="E23" s="1" t="s">
        <v>10</v>
      </c>
      <c r="F23" s="11">
        <f>F19</f>
        <v>381469.28</v>
      </c>
    </row>
    <row r="24" spans="1:6" x14ac:dyDescent="0.3">
      <c r="E24" s="5" t="s">
        <v>11</v>
      </c>
      <c r="F24" s="12">
        <f>F22-F23</f>
        <v>770887.99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73D2-AC14-4CA2-98CE-AD3758405C7D}">
  <dimension ref="A1:F24"/>
  <sheetViews>
    <sheetView workbookViewId="0">
      <selection activeCell="E9" sqref="E9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36" t="s">
        <v>14</v>
      </c>
      <c r="B1" s="36"/>
      <c r="C1" s="36"/>
      <c r="D1" s="36"/>
      <c r="E1" s="36"/>
      <c r="F1" s="37"/>
    </row>
    <row r="2" spans="1:6" x14ac:dyDescent="0.3">
      <c r="A2" s="1" t="s">
        <v>0</v>
      </c>
      <c r="B2" s="42" t="s">
        <v>15</v>
      </c>
      <c r="C2" s="43"/>
      <c r="D2" s="43"/>
      <c r="E2" s="43"/>
      <c r="F2" s="44"/>
    </row>
    <row r="3" spans="1:6" x14ac:dyDescent="0.3">
      <c r="A3" s="1" t="s">
        <v>1</v>
      </c>
      <c r="B3" s="41">
        <v>45231</v>
      </c>
      <c r="C3" s="39"/>
      <c r="D3" s="39"/>
      <c r="E3" s="39"/>
      <c r="F3" s="40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52</v>
      </c>
      <c r="C5" s="8">
        <f>'EKİM 2023'!F24</f>
        <v>104109.42999999993</v>
      </c>
      <c r="D5" s="2">
        <v>1</v>
      </c>
      <c r="E5" s="1" t="s">
        <v>53</v>
      </c>
      <c r="F5" s="14">
        <v>11879.78</v>
      </c>
    </row>
    <row r="6" spans="1:6" ht="29.25" customHeight="1" x14ac:dyDescent="0.3">
      <c r="A6" s="2">
        <v>2</v>
      </c>
      <c r="B6" s="3" t="s">
        <v>17</v>
      </c>
      <c r="C6" s="8">
        <v>11701</v>
      </c>
      <c r="D6" s="2">
        <v>2</v>
      </c>
      <c r="E6" s="1"/>
      <c r="F6" s="8"/>
    </row>
    <row r="7" spans="1:6" x14ac:dyDescent="0.3">
      <c r="A7" s="2"/>
      <c r="B7" s="1"/>
      <c r="C7" s="7"/>
      <c r="D7" s="2">
        <v>3</v>
      </c>
      <c r="E7" s="1"/>
      <c r="F7" s="8"/>
    </row>
    <row r="8" spans="1:6" x14ac:dyDescent="0.3">
      <c r="A8" s="2"/>
      <c r="B8" s="1"/>
      <c r="C8" s="1"/>
      <c r="D8" s="2"/>
      <c r="E8" s="1"/>
      <c r="F8" s="1"/>
    </row>
    <row r="9" spans="1:6" x14ac:dyDescent="0.3">
      <c r="A9" s="2"/>
      <c r="B9" s="1"/>
      <c r="C9" s="1"/>
      <c r="D9" s="2"/>
      <c r="E9" s="1"/>
      <c r="F9" s="1"/>
    </row>
    <row r="10" spans="1:6" x14ac:dyDescent="0.3">
      <c r="A10" s="2"/>
      <c r="B10" s="1"/>
      <c r="C10" s="1"/>
      <c r="D10" s="2"/>
      <c r="E10" s="1"/>
      <c r="F10" s="1"/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9">
        <f>C5+C6</f>
        <v>115810.42999999993</v>
      </c>
      <c r="D19" s="6"/>
      <c r="E19" s="5" t="s">
        <v>8</v>
      </c>
      <c r="F19" s="9">
        <f>F5+F6+F7</f>
        <v>11879.78</v>
      </c>
    </row>
    <row r="20" spans="1:6" x14ac:dyDescent="0.3">
      <c r="F20" s="8"/>
    </row>
    <row r="21" spans="1:6" x14ac:dyDescent="0.3">
      <c r="E21" s="1" t="s">
        <v>12</v>
      </c>
      <c r="F21" s="8"/>
    </row>
    <row r="22" spans="1:6" x14ac:dyDescent="0.3">
      <c r="E22" s="1" t="s">
        <v>9</v>
      </c>
      <c r="F22" s="8">
        <f>C19</f>
        <v>115810.42999999993</v>
      </c>
    </row>
    <row r="23" spans="1:6" x14ac:dyDescent="0.3">
      <c r="E23" s="1" t="s">
        <v>10</v>
      </c>
      <c r="F23" s="8">
        <f>F19</f>
        <v>11879.78</v>
      </c>
    </row>
    <row r="24" spans="1:6" x14ac:dyDescent="0.3">
      <c r="E24" s="1" t="s">
        <v>11</v>
      </c>
      <c r="F24" s="9">
        <f>F22-F23</f>
        <v>103930.64999999994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95877-F395-458B-BEB3-70CB9228B4CE}">
  <dimension ref="A1:F24"/>
  <sheetViews>
    <sheetView workbookViewId="0">
      <selection activeCell="D11" sqref="D10:D11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36" t="s">
        <v>14</v>
      </c>
      <c r="B1" s="36"/>
      <c r="C1" s="36"/>
      <c r="D1" s="36"/>
      <c r="E1" s="36"/>
      <c r="F1" s="37"/>
    </row>
    <row r="2" spans="1:6" x14ac:dyDescent="0.3">
      <c r="A2" s="1" t="s">
        <v>0</v>
      </c>
      <c r="B2" s="42" t="s">
        <v>15</v>
      </c>
      <c r="C2" s="43"/>
      <c r="D2" s="43"/>
      <c r="E2" s="43"/>
      <c r="F2" s="44"/>
    </row>
    <row r="3" spans="1:6" x14ac:dyDescent="0.3">
      <c r="A3" s="1" t="s">
        <v>1</v>
      </c>
      <c r="B3" s="41" t="s">
        <v>69</v>
      </c>
      <c r="C3" s="39"/>
      <c r="D3" s="39"/>
      <c r="E3" s="39"/>
      <c r="F3" s="40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54</v>
      </c>
      <c r="C5" s="8">
        <f>'KASIM 2023'!F24</f>
        <v>103930.64999999994</v>
      </c>
      <c r="D5" s="2">
        <v>1</v>
      </c>
      <c r="E5" s="1" t="s">
        <v>13</v>
      </c>
      <c r="F5" s="14">
        <v>131584.07999999999</v>
      </c>
    </row>
    <row r="6" spans="1:6" ht="29.25" customHeight="1" x14ac:dyDescent="0.3">
      <c r="A6" s="2">
        <v>2</v>
      </c>
      <c r="B6" s="3" t="s">
        <v>17</v>
      </c>
      <c r="C6" s="8">
        <v>153701</v>
      </c>
      <c r="D6" s="2">
        <v>2</v>
      </c>
      <c r="E6" s="1" t="s">
        <v>55</v>
      </c>
      <c r="F6" s="14">
        <v>1150</v>
      </c>
    </row>
    <row r="7" spans="1:6" x14ac:dyDescent="0.3">
      <c r="A7" s="2"/>
      <c r="B7" s="1"/>
      <c r="C7" s="7"/>
      <c r="D7" s="2">
        <v>3</v>
      </c>
      <c r="E7" s="1" t="s">
        <v>56</v>
      </c>
      <c r="F7" s="14">
        <v>22525</v>
      </c>
    </row>
    <row r="8" spans="1:6" x14ac:dyDescent="0.3">
      <c r="A8" s="2"/>
      <c r="B8" s="1"/>
      <c r="C8" s="1"/>
      <c r="D8" s="2"/>
      <c r="E8" s="1" t="s">
        <v>57</v>
      </c>
      <c r="F8" s="14">
        <v>14999.95</v>
      </c>
    </row>
    <row r="9" spans="1:6" x14ac:dyDescent="0.3">
      <c r="A9" s="2"/>
      <c r="B9" s="1"/>
      <c r="C9" s="1"/>
      <c r="D9" s="2"/>
      <c r="E9" s="1" t="s">
        <v>41</v>
      </c>
      <c r="F9" s="14">
        <v>51700</v>
      </c>
    </row>
    <row r="10" spans="1:6" x14ac:dyDescent="0.3">
      <c r="A10" s="2"/>
      <c r="B10" s="1"/>
      <c r="C10" s="1"/>
      <c r="D10" s="2"/>
      <c r="E10" s="1" t="s">
        <v>58</v>
      </c>
      <c r="F10" s="14">
        <v>5733.31</v>
      </c>
    </row>
    <row r="11" spans="1:6" x14ac:dyDescent="0.3">
      <c r="A11" s="2"/>
      <c r="B11" s="1"/>
      <c r="C11" s="1"/>
      <c r="D11" s="2"/>
      <c r="E11" s="1" t="s">
        <v>19</v>
      </c>
      <c r="F11" s="1">
        <v>76.84</v>
      </c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9">
        <f>C5+C6</f>
        <v>257631.64999999994</v>
      </c>
      <c r="D19" s="6"/>
      <c r="E19" s="5" t="s">
        <v>8</v>
      </c>
      <c r="F19" s="9">
        <f>SUM(F5:F18)</f>
        <v>227769.18</v>
      </c>
    </row>
    <row r="20" spans="1:6" x14ac:dyDescent="0.3">
      <c r="F20" s="8"/>
    </row>
    <row r="21" spans="1:6" x14ac:dyDescent="0.3">
      <c r="E21" s="1" t="s">
        <v>12</v>
      </c>
      <c r="F21" s="8"/>
    </row>
    <row r="22" spans="1:6" x14ac:dyDescent="0.3">
      <c r="E22" s="1" t="s">
        <v>9</v>
      </c>
      <c r="F22" s="8">
        <f>C19</f>
        <v>257631.64999999994</v>
      </c>
    </row>
    <row r="23" spans="1:6" x14ac:dyDescent="0.3">
      <c r="E23" s="1" t="s">
        <v>10</v>
      </c>
      <c r="F23" s="8">
        <f>F19</f>
        <v>227769.18</v>
      </c>
    </row>
    <row r="24" spans="1:6" x14ac:dyDescent="0.3">
      <c r="E24" s="1" t="s">
        <v>11</v>
      </c>
      <c r="F24" s="9">
        <f>F22-F23</f>
        <v>29862.469999999943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workbookViewId="0">
      <selection activeCell="F7" sqref="F7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36" t="s">
        <v>14</v>
      </c>
      <c r="B1" s="36"/>
      <c r="C1" s="36"/>
      <c r="D1" s="36"/>
      <c r="E1" s="36"/>
      <c r="F1" s="37"/>
    </row>
    <row r="2" spans="1:6" x14ac:dyDescent="0.3">
      <c r="A2" s="1" t="s">
        <v>0</v>
      </c>
      <c r="B2" s="42" t="s">
        <v>15</v>
      </c>
      <c r="C2" s="43"/>
      <c r="D2" s="43"/>
      <c r="E2" s="43"/>
      <c r="F2" s="44"/>
    </row>
    <row r="3" spans="1:6" x14ac:dyDescent="0.3">
      <c r="A3" s="1" t="s">
        <v>1</v>
      </c>
      <c r="B3" s="38" t="s">
        <v>16</v>
      </c>
      <c r="C3" s="39"/>
      <c r="D3" s="39"/>
      <c r="E3" s="39"/>
      <c r="F3" s="40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30</v>
      </c>
      <c r="C5" s="8">
        <v>29862.47</v>
      </c>
      <c r="D5" s="2">
        <v>1</v>
      </c>
      <c r="E5" s="24" t="s">
        <v>13</v>
      </c>
      <c r="F5" s="23">
        <v>97920</v>
      </c>
    </row>
    <row r="6" spans="1:6" ht="29.25" customHeight="1" x14ac:dyDescent="0.3">
      <c r="A6" s="2">
        <v>2</v>
      </c>
      <c r="B6" s="3" t="s">
        <v>17</v>
      </c>
      <c r="C6" s="8">
        <v>220349.26</v>
      </c>
      <c r="D6" s="2">
        <v>2</v>
      </c>
      <c r="E6" s="24" t="s">
        <v>18</v>
      </c>
      <c r="F6" s="23">
        <v>10000</v>
      </c>
    </row>
    <row r="7" spans="1:6" x14ac:dyDescent="0.3">
      <c r="A7" s="2"/>
      <c r="B7" s="1"/>
      <c r="C7" s="7"/>
      <c r="D7" s="2">
        <v>3</v>
      </c>
      <c r="E7" s="24" t="s">
        <v>19</v>
      </c>
      <c r="F7" s="23">
        <v>76.09</v>
      </c>
    </row>
    <row r="8" spans="1:6" x14ac:dyDescent="0.3">
      <c r="A8" s="2"/>
      <c r="B8" s="1"/>
      <c r="C8" s="1"/>
      <c r="D8" s="2"/>
      <c r="E8" s="1"/>
      <c r="F8" s="1"/>
    </row>
    <row r="9" spans="1:6" x14ac:dyDescent="0.3">
      <c r="A9" s="2"/>
      <c r="B9" s="1"/>
      <c r="C9" s="1"/>
      <c r="D9" s="2"/>
      <c r="E9" s="1"/>
      <c r="F9" s="1"/>
    </row>
    <row r="10" spans="1:6" x14ac:dyDescent="0.3">
      <c r="A10" s="2"/>
      <c r="B10" s="1"/>
      <c r="C10" s="1"/>
      <c r="D10" s="2"/>
      <c r="E10" s="1"/>
      <c r="F10" s="1"/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9">
        <f>C5+C6</f>
        <v>250211.73</v>
      </c>
      <c r="D19" s="6"/>
      <c r="E19" s="5" t="s">
        <v>8</v>
      </c>
      <c r="F19" s="9">
        <f>F5+F6+F7</f>
        <v>107996.09</v>
      </c>
    </row>
    <row r="20" spans="1:6" x14ac:dyDescent="0.3">
      <c r="F20" s="8"/>
    </row>
    <row r="21" spans="1:6" x14ac:dyDescent="0.3">
      <c r="E21" s="1" t="s">
        <v>12</v>
      </c>
      <c r="F21" s="8"/>
    </row>
    <row r="22" spans="1:6" x14ac:dyDescent="0.3">
      <c r="E22" s="1" t="s">
        <v>9</v>
      </c>
      <c r="F22" s="8">
        <f>C19</f>
        <v>250211.73</v>
      </c>
    </row>
    <row r="23" spans="1:6" x14ac:dyDescent="0.3">
      <c r="E23" s="1" t="s">
        <v>10</v>
      </c>
      <c r="F23" s="8">
        <f>F19</f>
        <v>107996.09</v>
      </c>
    </row>
    <row r="24" spans="1:6" x14ac:dyDescent="0.3">
      <c r="E24" s="1" t="s">
        <v>11</v>
      </c>
      <c r="F24" s="9">
        <f>F22-F23</f>
        <v>142215.64000000001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4F93-88D4-4D1D-A90F-1C3C45C49DFF}">
  <dimension ref="A1:F24"/>
  <sheetViews>
    <sheetView workbookViewId="0">
      <selection activeCell="F6" sqref="F6"/>
    </sheetView>
  </sheetViews>
  <sheetFormatPr defaultRowHeight="14.4" x14ac:dyDescent="0.3"/>
  <cols>
    <col min="1" max="1" width="11" customWidth="1"/>
    <col min="2" max="2" width="27.66406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36" t="s">
        <v>14</v>
      </c>
      <c r="B1" s="36"/>
      <c r="C1" s="36"/>
      <c r="D1" s="36"/>
      <c r="E1" s="36"/>
      <c r="F1" s="37"/>
    </row>
    <row r="2" spans="1:6" x14ac:dyDescent="0.3">
      <c r="A2" s="1" t="s">
        <v>0</v>
      </c>
      <c r="B2" s="42" t="s">
        <v>27</v>
      </c>
      <c r="C2" s="43"/>
      <c r="D2" s="43"/>
      <c r="E2" s="43"/>
      <c r="F2" s="44"/>
    </row>
    <row r="3" spans="1:6" x14ac:dyDescent="0.3">
      <c r="A3" s="1" t="s">
        <v>1</v>
      </c>
      <c r="B3" s="38" t="s">
        <v>29</v>
      </c>
      <c r="C3" s="39"/>
      <c r="D3" s="39"/>
      <c r="E3" s="39"/>
      <c r="F3" s="40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31</v>
      </c>
      <c r="C5" s="8">
        <v>142215.64000000001</v>
      </c>
      <c r="D5" s="2">
        <v>1</v>
      </c>
      <c r="E5" s="24" t="s">
        <v>13</v>
      </c>
      <c r="F5" s="23">
        <v>101745</v>
      </c>
    </row>
    <row r="6" spans="1:6" ht="29.25" customHeight="1" x14ac:dyDescent="0.3">
      <c r="A6" s="2">
        <v>2</v>
      </c>
      <c r="B6" s="3" t="s">
        <v>17</v>
      </c>
      <c r="C6" s="8">
        <v>131483</v>
      </c>
      <c r="D6" s="2">
        <v>2</v>
      </c>
      <c r="E6" s="24" t="s">
        <v>20</v>
      </c>
      <c r="F6" s="23">
        <v>120</v>
      </c>
    </row>
    <row r="7" spans="1:6" x14ac:dyDescent="0.3">
      <c r="A7" s="2"/>
      <c r="B7" s="1"/>
      <c r="C7" s="1"/>
      <c r="D7" s="2">
        <v>3</v>
      </c>
      <c r="E7" s="24" t="s">
        <v>19</v>
      </c>
      <c r="F7" s="23">
        <v>2.67</v>
      </c>
    </row>
    <row r="8" spans="1:6" x14ac:dyDescent="0.3">
      <c r="A8" s="2"/>
      <c r="B8" s="1"/>
      <c r="C8" s="1"/>
      <c r="D8" s="2"/>
      <c r="E8" s="1"/>
      <c r="F8" s="1"/>
    </row>
    <row r="9" spans="1:6" x14ac:dyDescent="0.3">
      <c r="A9" s="2"/>
      <c r="B9" s="1"/>
      <c r="C9" s="1"/>
      <c r="D9" s="2"/>
      <c r="E9" s="1"/>
      <c r="F9" s="1"/>
    </row>
    <row r="10" spans="1:6" x14ac:dyDescent="0.3">
      <c r="A10" s="2"/>
      <c r="B10" s="1"/>
      <c r="C10" s="1"/>
      <c r="D10" s="2"/>
      <c r="E10" s="1"/>
      <c r="F10" s="1"/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9">
        <f>C5+C6</f>
        <v>273698.64</v>
      </c>
      <c r="D19" s="6"/>
      <c r="E19" s="5" t="s">
        <v>8</v>
      </c>
      <c r="F19" s="9">
        <f>F5+F6+F7</f>
        <v>101867.67</v>
      </c>
    </row>
    <row r="20" spans="1:6" x14ac:dyDescent="0.3">
      <c r="F20" s="8"/>
    </row>
    <row r="21" spans="1:6" x14ac:dyDescent="0.3">
      <c r="E21" s="1" t="s">
        <v>12</v>
      </c>
      <c r="F21" s="8"/>
    </row>
    <row r="22" spans="1:6" x14ac:dyDescent="0.3">
      <c r="E22" s="1" t="s">
        <v>9</v>
      </c>
      <c r="F22" s="8">
        <f>C19</f>
        <v>273698.64</v>
      </c>
    </row>
    <row r="23" spans="1:6" x14ac:dyDescent="0.3">
      <c r="E23" s="1" t="s">
        <v>10</v>
      </c>
      <c r="F23" s="8">
        <f>F19</f>
        <v>101867.67</v>
      </c>
    </row>
    <row r="24" spans="1:6" x14ac:dyDescent="0.3">
      <c r="E24" s="1" t="s">
        <v>11</v>
      </c>
      <c r="F24" s="9">
        <f>F22-F23</f>
        <v>171830.97000000003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AAC0-91ED-4E89-95C3-3E97EFC4F6B5}">
  <dimension ref="A1:J25"/>
  <sheetViews>
    <sheetView workbookViewId="0">
      <selection activeCell="F7" sqref="F7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42" t="s">
        <v>27</v>
      </c>
      <c r="C2" s="43"/>
      <c r="D2" s="43"/>
      <c r="E2" s="43"/>
      <c r="F2" s="44"/>
    </row>
    <row r="3" spans="1:10" x14ac:dyDescent="0.3">
      <c r="A3" s="1" t="s">
        <v>1</v>
      </c>
      <c r="B3" s="38" t="s">
        <v>28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21</v>
      </c>
      <c r="C5" s="11">
        <f>ŞUBAT!F24</f>
        <v>171830.97000000003</v>
      </c>
      <c r="D5" s="2">
        <v>1</v>
      </c>
      <c r="E5" s="24" t="s">
        <v>13</v>
      </c>
      <c r="F5" s="25">
        <v>78030</v>
      </c>
    </row>
    <row r="6" spans="1:10" ht="29.25" customHeight="1" x14ac:dyDescent="0.3">
      <c r="A6" s="2">
        <v>2</v>
      </c>
      <c r="B6" s="3" t="s">
        <v>22</v>
      </c>
      <c r="C6" s="11">
        <v>183580</v>
      </c>
      <c r="D6" s="2">
        <v>2</v>
      </c>
      <c r="E6" s="24" t="s">
        <v>6</v>
      </c>
      <c r="F6" s="25">
        <v>17829.8</v>
      </c>
    </row>
    <row r="7" spans="1:10" x14ac:dyDescent="0.3">
      <c r="A7" s="2"/>
      <c r="B7" s="1"/>
      <c r="C7" s="1"/>
      <c r="D7" s="2">
        <v>3</v>
      </c>
      <c r="E7" s="24" t="s">
        <v>23</v>
      </c>
      <c r="F7" s="25">
        <v>2400</v>
      </c>
    </row>
    <row r="8" spans="1:10" x14ac:dyDescent="0.3">
      <c r="A8" s="2"/>
      <c r="B8" s="1"/>
      <c r="C8" s="1"/>
      <c r="D8" s="2"/>
      <c r="E8" s="24" t="s">
        <v>33</v>
      </c>
      <c r="F8" s="25">
        <v>91.2</v>
      </c>
    </row>
    <row r="9" spans="1:10" x14ac:dyDescent="0.3">
      <c r="A9" s="2"/>
      <c r="B9" s="1"/>
      <c r="C9" s="1"/>
      <c r="D9" s="2"/>
      <c r="E9" s="24" t="s">
        <v>24</v>
      </c>
      <c r="F9" s="25">
        <v>2765</v>
      </c>
    </row>
    <row r="10" spans="1:10" x14ac:dyDescent="0.3">
      <c r="A10" s="2"/>
      <c r="B10" s="1"/>
      <c r="C10" s="1"/>
      <c r="D10" s="2"/>
      <c r="E10" s="24" t="s">
        <v>25</v>
      </c>
      <c r="F10" s="25">
        <v>21807.5</v>
      </c>
    </row>
    <row r="11" spans="1:10" x14ac:dyDescent="0.3">
      <c r="A11" s="2"/>
      <c r="B11" s="1"/>
      <c r="C11" s="1"/>
      <c r="D11" s="2"/>
      <c r="E11" s="24" t="s">
        <v>19</v>
      </c>
      <c r="F11" s="25">
        <v>2.0499999999999998</v>
      </c>
      <c r="J11" t="s">
        <v>32</v>
      </c>
    </row>
    <row r="12" spans="1:10" x14ac:dyDescent="0.3">
      <c r="A12" s="2"/>
      <c r="B12" s="1"/>
      <c r="C12" s="1"/>
      <c r="D12" s="2"/>
      <c r="E12" s="1"/>
      <c r="F12" s="11"/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355410.97000000003</v>
      </c>
      <c r="D19" s="6"/>
      <c r="E19" s="5" t="s">
        <v>8</v>
      </c>
      <c r="F19" s="11">
        <f>F5+F6+F7+F8+F9+F10+F11</f>
        <v>122925.55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355410.97000000003</v>
      </c>
    </row>
    <row r="23" spans="1:6" x14ac:dyDescent="0.3">
      <c r="E23" s="1" t="s">
        <v>10</v>
      </c>
      <c r="F23" s="11">
        <f>F19</f>
        <v>122925.55</v>
      </c>
    </row>
    <row r="24" spans="1:6" x14ac:dyDescent="0.3">
      <c r="E24" s="5" t="s">
        <v>11</v>
      </c>
      <c r="F24" s="12">
        <f>F22-F23</f>
        <v>232485.42000000004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B11D-09CD-4D18-A372-BDFD41502682}">
  <dimension ref="A1:J25"/>
  <sheetViews>
    <sheetView workbookViewId="0">
      <selection activeCell="F11" sqref="F11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30.2187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42" t="s">
        <v>27</v>
      </c>
      <c r="C2" s="43"/>
      <c r="D2" s="43"/>
      <c r="E2" s="43"/>
      <c r="F2" s="44"/>
    </row>
    <row r="3" spans="1:10" x14ac:dyDescent="0.3">
      <c r="A3" s="1" t="s">
        <v>1</v>
      </c>
      <c r="B3" s="38" t="s">
        <v>39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34</v>
      </c>
      <c r="C5" s="11">
        <f>MART!F24</f>
        <v>232485.42000000004</v>
      </c>
      <c r="D5" s="2">
        <v>1</v>
      </c>
      <c r="E5" s="24" t="s">
        <v>13</v>
      </c>
      <c r="F5" s="25">
        <v>80070</v>
      </c>
    </row>
    <row r="6" spans="1:10" ht="29.25" customHeight="1" x14ac:dyDescent="0.3">
      <c r="A6" s="2">
        <v>2</v>
      </c>
      <c r="B6" s="3" t="s">
        <v>17</v>
      </c>
      <c r="C6" s="11">
        <v>32020</v>
      </c>
      <c r="D6" s="2"/>
      <c r="E6" s="24" t="s">
        <v>6</v>
      </c>
      <c r="F6" s="25">
        <v>3254</v>
      </c>
    </row>
    <row r="7" spans="1:10" x14ac:dyDescent="0.3">
      <c r="A7" s="2"/>
      <c r="B7" s="1"/>
      <c r="C7" s="1"/>
      <c r="D7" s="2"/>
      <c r="E7" s="24" t="s">
        <v>23</v>
      </c>
      <c r="F7" s="25">
        <v>2225.79</v>
      </c>
    </row>
    <row r="8" spans="1:10" x14ac:dyDescent="0.3">
      <c r="A8" s="2"/>
      <c r="B8" s="1"/>
      <c r="C8" s="1"/>
      <c r="D8" s="2"/>
      <c r="E8" s="24" t="s">
        <v>33</v>
      </c>
      <c r="F8" s="25">
        <v>91.1</v>
      </c>
    </row>
    <row r="9" spans="1:10" x14ac:dyDescent="0.3">
      <c r="A9" s="2"/>
      <c r="B9" s="1"/>
      <c r="C9" s="1"/>
      <c r="D9" s="2"/>
      <c r="E9" s="24" t="s">
        <v>36</v>
      </c>
      <c r="F9" s="25">
        <v>6728.04</v>
      </c>
    </row>
    <row r="10" spans="1:10" x14ac:dyDescent="0.3">
      <c r="A10" s="2"/>
      <c r="B10" s="1"/>
      <c r="C10" s="1"/>
      <c r="D10" s="2"/>
      <c r="E10" s="24" t="s">
        <v>19</v>
      </c>
      <c r="F10" s="25">
        <v>2.1</v>
      </c>
    </row>
    <row r="11" spans="1:10" x14ac:dyDescent="0.3">
      <c r="A11" s="2"/>
      <c r="B11" s="1"/>
      <c r="C11" s="1"/>
      <c r="D11" s="2"/>
      <c r="E11" s="24" t="s">
        <v>38</v>
      </c>
      <c r="F11" s="25">
        <v>17640</v>
      </c>
      <c r="J11" t="s">
        <v>32</v>
      </c>
    </row>
    <row r="12" spans="1:10" x14ac:dyDescent="0.3">
      <c r="A12" s="2"/>
      <c r="B12" s="1"/>
      <c r="C12" s="1"/>
      <c r="D12" s="2"/>
      <c r="E12" s="1"/>
      <c r="F12" s="11"/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264505.42000000004</v>
      </c>
      <c r="D19" s="6"/>
      <c r="E19" s="5" t="s">
        <v>8</v>
      </c>
      <c r="F19" s="11">
        <f>SUM(F5:F18)</f>
        <v>110011.03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264505.42000000004</v>
      </c>
    </row>
    <row r="23" spans="1:6" x14ac:dyDescent="0.3">
      <c r="E23" s="1" t="s">
        <v>10</v>
      </c>
      <c r="F23" s="11">
        <f>F19</f>
        <v>110011.03</v>
      </c>
    </row>
    <row r="24" spans="1:6" x14ac:dyDescent="0.3">
      <c r="E24" s="5" t="s">
        <v>11</v>
      </c>
      <c r="F24" s="12">
        <f>F22-F23</f>
        <v>154494.39000000004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FE39-AE8C-4F60-99DE-45F0D94661C3}">
  <dimension ref="A1:J25"/>
  <sheetViews>
    <sheetView topLeftCell="B1" workbookViewId="0">
      <selection activeCell="F6" sqref="F6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6.33203125" customWidth="1"/>
    <col min="6" max="6" width="21.44140625" customWidth="1"/>
  </cols>
  <sheetData>
    <row r="1" spans="1:10" ht="37.5" customHeight="1" x14ac:dyDescent="0.3">
      <c r="A1" s="36" t="s">
        <v>26</v>
      </c>
      <c r="B1" s="36"/>
      <c r="C1" s="36"/>
      <c r="D1" s="36"/>
      <c r="E1" s="36"/>
      <c r="F1" s="37"/>
    </row>
    <row r="2" spans="1:10" x14ac:dyDescent="0.3">
      <c r="A2" s="1" t="s">
        <v>0</v>
      </c>
      <c r="B2" s="38" t="s">
        <v>27</v>
      </c>
      <c r="C2" s="39"/>
      <c r="D2" s="39"/>
      <c r="E2" s="39"/>
      <c r="F2" s="40"/>
    </row>
    <row r="3" spans="1:10" x14ac:dyDescent="0.3">
      <c r="A3" s="1" t="s">
        <v>1</v>
      </c>
      <c r="B3" s="38" t="s">
        <v>40</v>
      </c>
      <c r="C3" s="39"/>
      <c r="D3" s="39"/>
      <c r="E3" s="39"/>
      <c r="F3" s="40"/>
    </row>
    <row r="4" spans="1:10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10" x14ac:dyDescent="0.3">
      <c r="A5" s="2">
        <v>1</v>
      </c>
      <c r="B5" s="1" t="s">
        <v>35</v>
      </c>
      <c r="C5" s="11">
        <f>NİSAN!F24</f>
        <v>154494.39000000004</v>
      </c>
      <c r="D5" s="2">
        <v>1</v>
      </c>
      <c r="E5" s="24" t="s">
        <v>13</v>
      </c>
      <c r="F5" s="25">
        <v>78030</v>
      </c>
    </row>
    <row r="6" spans="1:10" ht="29.25" customHeight="1" x14ac:dyDescent="0.3">
      <c r="A6" s="2">
        <v>2</v>
      </c>
      <c r="B6" s="3" t="s">
        <v>22</v>
      </c>
      <c r="C6" s="11">
        <v>97053.5</v>
      </c>
      <c r="D6" s="2">
        <v>2</v>
      </c>
      <c r="E6" s="24" t="s">
        <v>37</v>
      </c>
      <c r="F6" s="25">
        <v>504</v>
      </c>
    </row>
    <row r="7" spans="1:10" x14ac:dyDescent="0.3">
      <c r="A7" s="2"/>
      <c r="B7" s="1"/>
      <c r="C7" s="1"/>
      <c r="D7" s="2">
        <v>3</v>
      </c>
      <c r="E7" s="24" t="s">
        <v>41</v>
      </c>
      <c r="F7" s="25">
        <v>20982.5</v>
      </c>
    </row>
    <row r="8" spans="1:10" x14ac:dyDescent="0.3">
      <c r="A8" s="2"/>
      <c r="B8" s="1"/>
      <c r="C8" s="1"/>
      <c r="D8" s="2"/>
      <c r="E8" s="24" t="s">
        <v>36</v>
      </c>
      <c r="F8" s="25">
        <v>11842.68</v>
      </c>
    </row>
    <row r="9" spans="1:10" x14ac:dyDescent="0.3">
      <c r="A9" s="2"/>
      <c r="B9" s="1"/>
      <c r="C9" s="1"/>
      <c r="D9" s="2"/>
      <c r="E9" s="24" t="s">
        <v>68</v>
      </c>
      <c r="F9" s="25">
        <v>91.1</v>
      </c>
    </row>
    <row r="10" spans="1:10" x14ac:dyDescent="0.3">
      <c r="A10" s="2"/>
      <c r="B10" s="1"/>
      <c r="C10" s="1"/>
      <c r="D10" s="2"/>
      <c r="E10" s="1"/>
      <c r="F10" s="11"/>
    </row>
    <row r="11" spans="1:10" x14ac:dyDescent="0.3">
      <c r="A11" s="2"/>
      <c r="B11" s="1"/>
      <c r="C11" s="1"/>
      <c r="D11" s="2"/>
      <c r="E11" s="1"/>
      <c r="F11" s="11"/>
      <c r="J11" t="s">
        <v>32</v>
      </c>
    </row>
    <row r="12" spans="1:10" x14ac:dyDescent="0.3">
      <c r="A12" s="2"/>
      <c r="B12" s="1"/>
      <c r="C12" s="1"/>
      <c r="D12" s="2"/>
      <c r="E12" s="1"/>
      <c r="F12" s="11"/>
    </row>
    <row r="13" spans="1:10" x14ac:dyDescent="0.3">
      <c r="A13" s="2"/>
      <c r="B13" s="1"/>
      <c r="C13" s="1"/>
      <c r="D13" s="2"/>
      <c r="E13" s="1"/>
      <c r="F13" s="1"/>
    </row>
    <row r="14" spans="1:10" x14ac:dyDescent="0.3">
      <c r="A14" s="2"/>
      <c r="B14" s="1"/>
      <c r="C14" s="1"/>
      <c r="D14" s="2"/>
      <c r="E14" s="1"/>
      <c r="F14" s="1"/>
    </row>
    <row r="15" spans="1:10" x14ac:dyDescent="0.3">
      <c r="A15" s="2"/>
      <c r="B15" s="1"/>
      <c r="C15" s="1"/>
      <c r="D15" s="2"/>
      <c r="E15" s="1"/>
      <c r="F15" s="1"/>
    </row>
    <row r="16" spans="1:10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7</v>
      </c>
      <c r="C19" s="10">
        <f>C5+C6</f>
        <v>251547.89000000004</v>
      </c>
      <c r="D19" s="6"/>
      <c r="E19" s="5" t="s">
        <v>8</v>
      </c>
      <c r="F19" s="11">
        <f>F5+F6+F7+F8+F9+F10+F11</f>
        <v>111450.28</v>
      </c>
    </row>
    <row r="20" spans="1:6" x14ac:dyDescent="0.3">
      <c r="F20" s="11"/>
    </row>
    <row r="21" spans="1:6" x14ac:dyDescent="0.3">
      <c r="E21" s="1" t="s">
        <v>12</v>
      </c>
      <c r="F21" s="11"/>
    </row>
    <row r="22" spans="1:6" x14ac:dyDescent="0.3">
      <c r="E22" s="1" t="s">
        <v>9</v>
      </c>
      <c r="F22" s="11">
        <f>C19</f>
        <v>251547.89000000004</v>
      </c>
    </row>
    <row r="23" spans="1:6" x14ac:dyDescent="0.3">
      <c r="E23" s="1" t="s">
        <v>10</v>
      </c>
      <c r="F23" s="11">
        <f>F19</f>
        <v>111450.28</v>
      </c>
    </row>
    <row r="24" spans="1:6" x14ac:dyDescent="0.3">
      <c r="E24" s="5" t="s">
        <v>11</v>
      </c>
      <c r="F24" s="12">
        <f>F22-F23</f>
        <v>140097.61000000004</v>
      </c>
    </row>
    <row r="25" spans="1:6" x14ac:dyDescent="0.3">
      <c r="F25" s="1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EYLÜL 2023</vt:lpstr>
      <vt:lpstr>EKİM 2023</vt:lpstr>
      <vt:lpstr>KASIM 2023</vt:lpstr>
      <vt:lpstr>ARALIK 2023</vt:lpstr>
      <vt:lpstr>OCAK</vt:lpstr>
      <vt:lpstr>ŞUBAT</vt:lpstr>
      <vt:lpstr>MART</vt:lpstr>
      <vt:lpstr>NİSAN</vt:lpstr>
      <vt:lpstr>MAYIS</vt:lpstr>
      <vt:lpstr>HAZİRAN</vt:lpstr>
      <vt:lpstr>TEMMUZ </vt:lpstr>
      <vt:lpstr>AĞUSTOS</vt:lpstr>
      <vt:lpstr>EYLÜL</vt:lpstr>
      <vt:lpstr>EKİM</vt:lpstr>
      <vt:lpstr>KASIM</vt:lpstr>
      <vt:lpstr>ARALIK</vt:lpstr>
      <vt:lpstr>2025 OCAK</vt:lpstr>
      <vt:lpstr>GENEL DURUM</vt:lpstr>
      <vt:lpstr>EYLÜL -OCAK ARASI</vt:lpstr>
      <vt:lpstr>2025 ŞUBAT</vt:lpstr>
      <vt:lpstr>2025 MART</vt:lpstr>
      <vt:lpstr>2025  NİSAN</vt:lpstr>
      <vt:lpstr>2025 MAYIS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Necmettin Öztürk O.A.B</cp:lastModifiedBy>
  <cp:lastPrinted>2025-02-18T11:42:38Z</cp:lastPrinted>
  <dcterms:created xsi:type="dcterms:W3CDTF">2015-06-05T18:19:34Z</dcterms:created>
  <dcterms:modified xsi:type="dcterms:W3CDTF">2025-07-31T10:49:28Z</dcterms:modified>
</cp:coreProperties>
</file>